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charts/chart6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5195" windowHeight="7935"/>
  </bookViews>
  <sheets>
    <sheet name="Sheet1" sheetId="1" r:id="rId1"/>
    <sheet name="Sheet2" sheetId="2" r:id="rId2"/>
    <sheet name="Sheet3" sheetId="4" r:id="rId3"/>
  </sheets>
  <definedNames>
    <definedName name="_xlnm.Print_Area" localSheetId="0">Sheet1!$A$2:$P$58</definedName>
    <definedName name="_xlnm.Print_Area" localSheetId="1">Sheet2!$A$1:$M$77</definedName>
    <definedName name="_xlnm.Print_Titles" localSheetId="0">Sheet1!$A:$A,Sheet1!$6:$7</definedName>
  </definedNames>
  <calcPr calcId="125725" fullCalcOnLoad="1"/>
</workbook>
</file>

<file path=xl/calcChain.xml><?xml version="1.0" encoding="utf-8"?>
<calcChain xmlns="http://schemas.openxmlformats.org/spreadsheetml/2006/main">
  <c r="G24" i="1"/>
  <c r="J42"/>
  <c r="L49"/>
  <c r="L48"/>
  <c r="L52"/>
  <c r="L53"/>
  <c r="L51"/>
  <c r="L55"/>
  <c r="L54"/>
  <c r="L50"/>
  <c r="M39"/>
  <c r="M42"/>
  <c r="M38"/>
  <c r="N39"/>
  <c r="N42"/>
  <c r="N38"/>
  <c r="O39"/>
  <c r="O42"/>
  <c r="O38"/>
  <c r="M28"/>
  <c r="N28"/>
  <c r="O28"/>
  <c r="L28"/>
  <c r="C8" i="4"/>
  <c r="M23" i="1"/>
  <c r="N23"/>
  <c r="O23"/>
  <c r="L23"/>
  <c r="L20"/>
  <c r="L21"/>
  <c r="L22"/>
  <c r="L19"/>
  <c r="C6" i="4"/>
  <c r="M15" i="1"/>
  <c r="L15"/>
  <c r="N15"/>
  <c r="O15"/>
  <c r="L13"/>
  <c r="L14"/>
  <c r="L12"/>
  <c r="L10"/>
  <c r="L11"/>
  <c r="L9"/>
  <c r="C26"/>
  <c r="C23"/>
  <c r="D23"/>
  <c r="E24"/>
  <c r="E25"/>
  <c r="E26"/>
  <c r="E27"/>
  <c r="E23"/>
  <c r="F23"/>
  <c r="G25"/>
  <c r="G23"/>
  <c r="B7" i="4"/>
  <c r="G26" i="1"/>
  <c r="G27"/>
  <c r="H23"/>
  <c r="I23"/>
  <c r="J23"/>
  <c r="K23"/>
  <c r="B24"/>
  <c r="B25"/>
  <c r="B23"/>
  <c r="B26"/>
  <c r="B27"/>
  <c r="G10"/>
  <c r="P10"/>
  <c r="G11"/>
  <c r="P11"/>
  <c r="G13"/>
  <c r="G14"/>
  <c r="G12"/>
  <c r="B4" i="4"/>
  <c r="P13" i="1"/>
  <c r="P14"/>
  <c r="G16"/>
  <c r="G15"/>
  <c r="G17"/>
  <c r="G18"/>
  <c r="L16"/>
  <c r="P16"/>
  <c r="L17"/>
  <c r="P17"/>
  <c r="L18"/>
  <c r="P18"/>
  <c r="G20"/>
  <c r="G21"/>
  <c r="P21"/>
  <c r="G22"/>
  <c r="G19"/>
  <c r="P19"/>
  <c r="P20"/>
  <c r="P22"/>
  <c r="L24"/>
  <c r="P24"/>
  <c r="L25"/>
  <c r="P25"/>
  <c r="L26"/>
  <c r="P26"/>
  <c r="L27"/>
  <c r="P27"/>
  <c r="G29"/>
  <c r="G28"/>
  <c r="G30"/>
  <c r="G31"/>
  <c r="G32"/>
  <c r="G33"/>
  <c r="G34"/>
  <c r="G35"/>
  <c r="G36"/>
  <c r="G37"/>
  <c r="L29"/>
  <c r="P29"/>
  <c r="L30"/>
  <c r="P30"/>
  <c r="L31"/>
  <c r="P31"/>
  <c r="L32"/>
  <c r="P32"/>
  <c r="L33"/>
  <c r="P33"/>
  <c r="L34"/>
  <c r="P34"/>
  <c r="L35"/>
  <c r="P35"/>
  <c r="L36"/>
  <c r="P36"/>
  <c r="L37"/>
  <c r="P37"/>
  <c r="G40"/>
  <c r="G41"/>
  <c r="G39"/>
  <c r="G43"/>
  <c r="G44"/>
  <c r="G45"/>
  <c r="G46"/>
  <c r="G42"/>
  <c r="L39"/>
  <c r="L40"/>
  <c r="P40"/>
  <c r="L41"/>
  <c r="P41"/>
  <c r="L42"/>
  <c r="P42"/>
  <c r="L43"/>
  <c r="P43"/>
  <c r="L44"/>
  <c r="P44"/>
  <c r="L45"/>
  <c r="P45"/>
  <c r="L46"/>
  <c r="P46"/>
  <c r="G49"/>
  <c r="G50"/>
  <c r="G48"/>
  <c r="G47"/>
  <c r="B10" i="4"/>
  <c r="G52" i="1"/>
  <c r="G53"/>
  <c r="G51"/>
  <c r="P51"/>
  <c r="G55"/>
  <c r="G54"/>
  <c r="P49"/>
  <c r="P52"/>
  <c r="P53"/>
  <c r="P54"/>
  <c r="P55"/>
  <c r="L57"/>
  <c r="C12" i="4"/>
  <c r="G57" i="1"/>
  <c r="G56"/>
  <c r="B11" i="4"/>
  <c r="G9" i="1"/>
  <c r="B3" i="4"/>
  <c r="C10" i="1"/>
  <c r="B10"/>
  <c r="E11"/>
  <c r="B11"/>
  <c r="C13"/>
  <c r="D13"/>
  <c r="B13"/>
  <c r="B12"/>
  <c r="C14"/>
  <c r="E14"/>
  <c r="B14"/>
  <c r="C16"/>
  <c r="B16"/>
  <c r="B15"/>
  <c r="B17"/>
  <c r="E18"/>
  <c r="B18"/>
  <c r="B20"/>
  <c r="C21"/>
  <c r="B21"/>
  <c r="B22"/>
  <c r="B19"/>
  <c r="C29"/>
  <c r="B29"/>
  <c r="E30"/>
  <c r="B30"/>
  <c r="C31"/>
  <c r="B31"/>
  <c r="B32"/>
  <c r="C33"/>
  <c r="E33"/>
  <c r="B33"/>
  <c r="C34"/>
  <c r="E34"/>
  <c r="B34"/>
  <c r="C35"/>
  <c r="D35"/>
  <c r="B35"/>
  <c r="C36"/>
  <c r="E36"/>
  <c r="B36"/>
  <c r="C37"/>
  <c r="B37"/>
  <c r="C40"/>
  <c r="E40"/>
  <c r="B40"/>
  <c r="B39"/>
  <c r="B41"/>
  <c r="E43"/>
  <c r="B43"/>
  <c r="B42"/>
  <c r="B44"/>
  <c r="E45"/>
  <c r="B45"/>
  <c r="C46"/>
  <c r="E46"/>
  <c r="B46"/>
  <c r="C49"/>
  <c r="B49"/>
  <c r="B48"/>
  <c r="B47"/>
  <c r="C50"/>
  <c r="B50"/>
  <c r="D50"/>
  <c r="E50"/>
  <c r="C52"/>
  <c r="E52"/>
  <c r="B52"/>
  <c r="B51"/>
  <c r="C53"/>
  <c r="E53"/>
  <c r="B53"/>
  <c r="C55"/>
  <c r="E55"/>
  <c r="B55"/>
  <c r="B54"/>
  <c r="C57"/>
  <c r="D57"/>
  <c r="B57"/>
  <c r="B56"/>
  <c r="B9"/>
  <c r="C19"/>
  <c r="D19"/>
  <c r="E19"/>
  <c r="F19"/>
  <c r="O19"/>
  <c r="I19"/>
  <c r="J19"/>
  <c r="K19"/>
  <c r="M19"/>
  <c r="N19"/>
  <c r="H19"/>
  <c r="K42"/>
  <c r="B104" i="4"/>
  <c r="C95"/>
  <c r="C28" i="1"/>
  <c r="D28"/>
  <c r="E28"/>
  <c r="F28"/>
  <c r="H28"/>
  <c r="I28"/>
  <c r="J28"/>
  <c r="K28"/>
  <c r="M9"/>
  <c r="M12"/>
  <c r="M48"/>
  <c r="M47"/>
  <c r="M58"/>
  <c r="M51"/>
  <c r="M54"/>
  <c r="M56"/>
  <c r="N9"/>
  <c r="N12"/>
  <c r="N48"/>
  <c r="N47"/>
  <c r="N51"/>
  <c r="N54"/>
  <c r="N56"/>
  <c r="O9"/>
  <c r="O12"/>
  <c r="O48"/>
  <c r="O51"/>
  <c r="O54"/>
  <c r="O47"/>
  <c r="O58"/>
  <c r="H54"/>
  <c r="I54"/>
  <c r="J54"/>
  <c r="K54"/>
  <c r="H51"/>
  <c r="I51"/>
  <c r="J51"/>
  <c r="K51"/>
  <c r="H48"/>
  <c r="I48"/>
  <c r="J48"/>
  <c r="K48"/>
  <c r="H47"/>
  <c r="I47"/>
  <c r="J47"/>
  <c r="K47"/>
  <c r="H39"/>
  <c r="H42"/>
  <c r="H38"/>
  <c r="H58"/>
  <c r="I39"/>
  <c r="I42"/>
  <c r="I38"/>
  <c r="J39"/>
  <c r="J38"/>
  <c r="K39"/>
  <c r="K38"/>
  <c r="H15"/>
  <c r="I15"/>
  <c r="J15"/>
  <c r="K15"/>
  <c r="H12"/>
  <c r="I12"/>
  <c r="J12"/>
  <c r="K12"/>
  <c r="H9"/>
  <c r="I9"/>
  <c r="J9"/>
  <c r="K9"/>
  <c r="E54"/>
  <c r="F54"/>
  <c r="E51"/>
  <c r="F51"/>
  <c r="E42"/>
  <c r="F42"/>
  <c r="J58"/>
  <c r="C12"/>
  <c r="D12"/>
  <c r="E12"/>
  <c r="F12"/>
  <c r="E48"/>
  <c r="E47"/>
  <c r="E39"/>
  <c r="E38"/>
  <c r="E15"/>
  <c r="E9"/>
  <c r="E58"/>
  <c r="E57"/>
  <c r="E56"/>
  <c r="F9"/>
  <c r="C56"/>
  <c r="D56"/>
  <c r="F56"/>
  <c r="H56"/>
  <c r="I56"/>
  <c r="K56"/>
  <c r="F15"/>
  <c r="F39"/>
  <c r="F38"/>
  <c r="F48"/>
  <c r="F47"/>
  <c r="C9"/>
  <c r="C42"/>
  <c r="C39"/>
  <c r="C38"/>
  <c r="C15"/>
  <c r="C48"/>
  <c r="C47"/>
  <c r="C58"/>
  <c r="C51"/>
  <c r="C54"/>
  <c r="D9"/>
  <c r="D15"/>
  <c r="D39"/>
  <c r="D42"/>
  <c r="D38"/>
  <c r="D58"/>
  <c r="D48"/>
  <c r="D47"/>
  <c r="D51"/>
  <c r="D54"/>
  <c r="I58"/>
  <c r="K58"/>
  <c r="B5" i="4"/>
  <c r="C3"/>
  <c r="B6" i="2"/>
  <c r="P9" i="1"/>
  <c r="C4" i="4"/>
  <c r="P12" i="1"/>
  <c r="B7" i="2"/>
  <c r="C5" i="4"/>
  <c r="B8" i="2"/>
  <c r="P15" i="1"/>
  <c r="L47"/>
  <c r="P48"/>
  <c r="B38"/>
  <c r="B28"/>
  <c r="B58"/>
  <c r="G38"/>
  <c r="B9" i="4"/>
  <c r="P39" i="1"/>
  <c r="B8" i="4"/>
  <c r="P28" i="1"/>
  <c r="P23"/>
  <c r="C7" i="4"/>
  <c r="B10" i="2"/>
  <c r="F58" i="1"/>
  <c r="N58"/>
  <c r="L38"/>
  <c r="L58"/>
  <c r="C94" i="4"/>
  <c r="C102"/>
  <c r="C100"/>
  <c r="C98"/>
  <c r="C96"/>
  <c r="B12"/>
  <c r="B6"/>
  <c r="B13"/>
  <c r="C103"/>
  <c r="C101"/>
  <c r="C99"/>
  <c r="C97"/>
  <c r="L56" i="1"/>
  <c r="B9" i="2"/>
  <c r="B16" s="1"/>
  <c r="B11"/>
  <c r="C10" i="4"/>
  <c r="B13" i="2"/>
  <c r="P47" i="1"/>
  <c r="B14" i="2"/>
  <c r="C11" i="4"/>
  <c r="C9"/>
  <c r="C13"/>
  <c r="B12" i="2"/>
  <c r="P38" i="1"/>
  <c r="G58"/>
  <c r="P58"/>
  <c r="C6" i="2" l="1"/>
  <c r="C8"/>
  <c r="C13"/>
  <c r="C7"/>
  <c r="C12"/>
  <c r="C9"/>
  <c r="C10"/>
  <c r="C15"/>
  <c r="C14"/>
</calcChain>
</file>

<file path=xl/sharedStrings.xml><?xml version="1.0" encoding="utf-8"?>
<sst xmlns="http://schemas.openxmlformats.org/spreadsheetml/2006/main" count="122" uniqueCount="94">
  <si>
    <t>ГРУПА 72 ФИЗИЧЕСКА КУЛТУРА И СПОРТ</t>
  </si>
  <si>
    <t>8.ФУНКЦИЯ  8 “ИКОНОМИЧЕСКИ ДЕЙНОСТИ И УСЛУГИ”</t>
  </si>
  <si>
    <t>А</t>
  </si>
  <si>
    <t>ОБЩИНСКИ ДЕЙНОСТИ</t>
  </si>
  <si>
    <t>С П Р А В К А</t>
  </si>
  <si>
    <t xml:space="preserve"> ФУНКЦИЯ, ГРУПА, ДЕЙНОСТ</t>
  </si>
  <si>
    <t>ГРУПА 5 ТУРИЗЪМ</t>
  </si>
  <si>
    <t>ГРУПА 6 ДРУГИ ДЕЙНОСТИ ПО ИКОНОМИКАТА</t>
  </si>
  <si>
    <t>ГРУПА 73 КУЛТУРА</t>
  </si>
  <si>
    <t>9. ФУНКЦИЯ 9 РАЗХОДИ НЕКЛАСИФИЦИРАНИ В ДРУГИ ФУНКЦИИ</t>
  </si>
  <si>
    <t>ГРУПА 3 ТРАНСПОРТ И СЪОБЩЕНИЯ</t>
  </si>
  <si>
    <t>ВСИЧКО ЗА РАЗХОДИ ЗА ОБЩИНСКИ ДЕЙНОСТИ:</t>
  </si>
  <si>
    <t>в това число</t>
  </si>
  <si>
    <t>заплати осигуровкидр.възнагр.</t>
  </si>
  <si>
    <t>издръжка</t>
  </si>
  <si>
    <t>ФУНКЦИЯ 1 ОБЩИ ДЪРЖАВНИ СЛУЖБИ</t>
  </si>
  <si>
    <t>Д-т 122 Общинска администрация</t>
  </si>
  <si>
    <t>Д-т 123 Общински съвет</t>
  </si>
  <si>
    <t>Д-т 284 Ликвидиране на последиците от стихийни бедствия и производствини аварии</t>
  </si>
  <si>
    <t>Д-т 337 Извънучилищни дейности</t>
  </si>
  <si>
    <t>Д-т 389 Други дейности по образованието</t>
  </si>
  <si>
    <t>ФУНКЦИЯ 4 ЗДРАВЕОПАЗВАНЕ</t>
  </si>
  <si>
    <t>Д-т 431 Детска ясла</t>
  </si>
  <si>
    <t>ФУНКЦИЯ  5 СОЦИАЛНО ОСИГУРЯВАНЕ И ГРИЖИ</t>
  </si>
  <si>
    <t>ФУНКЦИЯ 3 ОБРАЗОВАНИЕ</t>
  </si>
  <si>
    <t>ФУНКЦИЯ 2 ОТБРАНА И СИГУРНОСТ</t>
  </si>
  <si>
    <t>ФУНКЦИЯ  6 ЖИЛИЛИЩНО СТРОИТЕЛСТВО, БКС И ООС</t>
  </si>
  <si>
    <t>Д-т 525 Клубове на пенсионери,инвалиди и др.соц.услуги</t>
  </si>
  <si>
    <t>Д-т -622 Озеленяване</t>
  </si>
  <si>
    <t>Д-т 623 Чистота</t>
  </si>
  <si>
    <t>Д-т 628 Международни прогр.и  споразумения</t>
  </si>
  <si>
    <t>Д-т 712 Детски и специализирани спортни школи</t>
  </si>
  <si>
    <t>Д-т 714 Спортна база за спорт за всички</t>
  </si>
  <si>
    <t>Д-т 752 Библиотеки</t>
  </si>
  <si>
    <t>Д-т 759 Други дейности по културата</t>
  </si>
  <si>
    <t>Д-т 745 Обреден дом</t>
  </si>
  <si>
    <t>Д-т 832 Служби и дейности по поддръжка и ремонт на пътища</t>
  </si>
  <si>
    <t>Д-т 849 Други д-ти по транспорта, пътищата,пощите и далекосъобщ.</t>
  </si>
  <si>
    <t>Д-т 862 Туристическа база</t>
  </si>
  <si>
    <t>Д-т 863 Специализирани спортно-туристически школи</t>
  </si>
  <si>
    <t>Д-т 898 Други дейности по икономиката</t>
  </si>
  <si>
    <t>Д-т 998 Резерв</t>
  </si>
  <si>
    <t xml:space="preserve"> </t>
  </si>
  <si>
    <t>ФУНКЦИИ</t>
  </si>
  <si>
    <t xml:space="preserve"> ОБЩИ ДЪРЖАВНИ СЛУЖБИ</t>
  </si>
  <si>
    <t>ОТБРАНА И СИГУРНОСТ</t>
  </si>
  <si>
    <t xml:space="preserve"> ЗДРАВЕОПАЗВАНЕ</t>
  </si>
  <si>
    <t>СОЦИАЛНО ОСИГУРЯВАНЕ И ГРИЖИ</t>
  </si>
  <si>
    <t xml:space="preserve"> ЖИЛИЩНО СТРОИТЕЛСТВО, БКС И ООС</t>
  </si>
  <si>
    <t>ПОЧИВНО ДЕЛО, КУЛТУРА И РЕЛИГИОЗНИ  ДЕЙНОСТИ</t>
  </si>
  <si>
    <t>ИКОНОМИЧЕСКИ ДЕЙНОСТИ И УСЛУГИ</t>
  </si>
  <si>
    <t>ОБРАЗОВАНИЕ</t>
  </si>
  <si>
    <t>ОДС</t>
  </si>
  <si>
    <t>ОС</t>
  </si>
  <si>
    <t>НП</t>
  </si>
  <si>
    <t>НЗ</t>
  </si>
  <si>
    <t>СГ</t>
  </si>
  <si>
    <t>БКС</t>
  </si>
  <si>
    <t>ЛДК</t>
  </si>
  <si>
    <t>ИДУ</t>
  </si>
  <si>
    <t>РЕЗЕРВ</t>
  </si>
  <si>
    <t>капиталови разходи</t>
  </si>
  <si>
    <t>Д-т 606 Изграждане, ремонт и поддръжка на улици и площади</t>
  </si>
  <si>
    <t>Д-т 558 Междун. прогр. и споразумения</t>
  </si>
  <si>
    <t>Д-т 532 ПВЗ</t>
  </si>
  <si>
    <t>Д-т 524 ДСП</t>
  </si>
  <si>
    <t>Д-т 626 Пречистване на отпадните води в нас. места</t>
  </si>
  <si>
    <t>Д-т 603 ВиК</t>
  </si>
  <si>
    <t xml:space="preserve">Д-т 604 Осветление </t>
  </si>
  <si>
    <t>ДР.Р-ДИ</t>
  </si>
  <si>
    <t>ОБЩИ ДЪРЖАВНИ СЛУЖБИ</t>
  </si>
  <si>
    <t>ЗДРАВЕОПАЗВАНЕ</t>
  </si>
  <si>
    <t>СОЦИАЛНИ ГРИЖИ</t>
  </si>
  <si>
    <t>ЖИЛ.С-ВО, БКС И ООС</t>
  </si>
  <si>
    <t>ПОЧИВНО ДЕЛО И КУЛТУРА</t>
  </si>
  <si>
    <t>ДРУГИ РАЗХОДИ</t>
  </si>
  <si>
    <t>Приложение № 2-2</t>
  </si>
  <si>
    <t>резерв</t>
  </si>
  <si>
    <t>Д-т 413 МБАЛ</t>
  </si>
  <si>
    <t xml:space="preserve">ОТЧЕТ 30.06.2009            </t>
  </si>
  <si>
    <t>Д-т 283 Превантивни д-ти за нам. на вредните последсвия от БАК</t>
  </si>
  <si>
    <t>Д-т 311 Целодневни детски градини</t>
  </si>
  <si>
    <t>Д-т 468  МПС (Хоспис)</t>
  </si>
  <si>
    <t>Д-т 629 Други дейности по благоустр. и опазване на околната среда</t>
  </si>
  <si>
    <t>Д-т 619 Други дейности по жил. строителство и териториално развитие</t>
  </si>
  <si>
    <t>ФУНКЦИЯ  7 ПОЧИВНО ДЕЛО, КУЛТУРА  И РЕЛИГИОЗНИ  ДЕЙНОСТИ</t>
  </si>
  <si>
    <t>Д-т 741 Радиотранслационни възли</t>
  </si>
  <si>
    <t xml:space="preserve">      Първо     начален бюджет 2009            </t>
  </si>
  <si>
    <t xml:space="preserve">Отчет  към 31.12.2009       </t>
  </si>
  <si>
    <t xml:space="preserve">Уточнен бюджет 31.12.2009         </t>
  </si>
  <si>
    <t xml:space="preserve">%  на изпълнение                спрямо уточнен план                  31.12.2009  </t>
  </si>
  <si>
    <t>БЮДЖЕТ 2009</t>
  </si>
  <si>
    <t>ОТЧЕТ 2009</t>
  </si>
  <si>
    <t>ЗА ИЗПЪЛНЕНИЕ НА РАЗХОДИТЕ ЗА МЕСТНИ ДЕЙНОСТИ ПО БЮДЖЕТА НА ОБЩИНА ЕЛЕНА КЪМ 31.12.2009 ГОДИНА</t>
  </si>
</sst>
</file>

<file path=xl/styles.xml><?xml version="1.0" encoding="utf-8"?>
<styleSheet xmlns="http://schemas.openxmlformats.org/spreadsheetml/2006/main">
  <numFmts count="2">
    <numFmt numFmtId="173" formatCode="0.0"/>
    <numFmt numFmtId="174" formatCode="00000"/>
  </numFmts>
  <fonts count="9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2" fontId="2" fillId="2" borderId="0" xfId="0" applyNumberFormat="1" applyFont="1" applyFill="1" applyBorder="1"/>
    <xf numFmtId="0" fontId="4" fillId="2" borderId="0" xfId="0" applyFont="1" applyFill="1" applyBorder="1"/>
    <xf numFmtId="0" fontId="5" fillId="2" borderId="0" xfId="0" applyFont="1" applyFill="1" applyBorder="1"/>
    <xf numFmtId="0" fontId="6" fillId="2" borderId="0" xfId="0" applyFont="1" applyFill="1" applyBorder="1"/>
    <xf numFmtId="0" fontId="7" fillId="2" borderId="0" xfId="0" applyFont="1" applyFill="1" applyBorder="1"/>
    <xf numFmtId="2" fontId="5" fillId="2" borderId="0" xfId="0" applyNumberFormat="1" applyFont="1" applyFill="1" applyBorder="1"/>
    <xf numFmtId="2" fontId="6" fillId="2" borderId="0" xfId="0" applyNumberFormat="1" applyFont="1" applyFill="1" applyBorder="1"/>
    <xf numFmtId="0" fontId="7" fillId="2" borderId="1" xfId="0" applyFont="1" applyFill="1" applyBorder="1"/>
    <xf numFmtId="0" fontId="7" fillId="2" borderId="1" xfId="0" applyFont="1" applyFill="1" applyBorder="1" applyAlignment="1">
      <alignment wrapText="1"/>
    </xf>
    <xf numFmtId="1" fontId="7" fillId="2" borderId="1" xfId="0" applyNumberFormat="1" applyFont="1" applyFill="1" applyBorder="1"/>
    <xf numFmtId="0" fontId="7" fillId="2" borderId="1" xfId="0" applyFont="1" applyFill="1" applyBorder="1" applyAlignment="1">
      <alignment horizontal="left"/>
    </xf>
    <xf numFmtId="174" fontId="7" fillId="2" borderId="1" xfId="0" applyNumberFormat="1" applyFont="1" applyFill="1" applyBorder="1"/>
    <xf numFmtId="0" fontId="2" fillId="2" borderId="2" xfId="0" applyFont="1" applyFill="1" applyBorder="1"/>
    <xf numFmtId="1" fontId="7" fillId="2" borderId="2" xfId="0" applyNumberFormat="1" applyFont="1" applyFill="1" applyBorder="1"/>
    <xf numFmtId="1" fontId="7" fillId="2" borderId="0" xfId="0" applyNumberFormat="1" applyFont="1" applyFill="1" applyBorder="1"/>
    <xf numFmtId="174" fontId="7" fillId="2" borderId="2" xfId="0" applyNumberFormat="1" applyFont="1" applyFill="1" applyBorder="1"/>
    <xf numFmtId="174" fontId="7" fillId="2" borderId="0" xfId="0" applyNumberFormat="1" applyFont="1" applyFill="1" applyBorder="1"/>
    <xf numFmtId="0" fontId="8" fillId="2" borderId="1" xfId="0" applyFont="1" applyFill="1" applyBorder="1" applyAlignment="1">
      <alignment wrapText="1"/>
    </xf>
    <xf numFmtId="1" fontId="8" fillId="2" borderId="1" xfId="0" applyNumberFormat="1" applyFont="1" applyFill="1" applyBorder="1"/>
    <xf numFmtId="0" fontId="8" fillId="2" borderId="1" xfId="0" applyFont="1" applyFill="1" applyBorder="1" applyAlignment="1">
      <alignment horizontal="left"/>
    </xf>
    <xf numFmtId="0" fontId="8" fillId="2" borderId="1" xfId="0" applyFont="1" applyFill="1" applyBorder="1"/>
    <xf numFmtId="174" fontId="8" fillId="2" borderId="1" xfId="0" applyNumberFormat="1" applyFont="1" applyFill="1" applyBorder="1"/>
    <xf numFmtId="0" fontId="2" fillId="2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1" fontId="6" fillId="2" borderId="0" xfId="0" applyNumberFormat="1" applyFont="1" applyFill="1" applyBorder="1"/>
    <xf numFmtId="0" fontId="5" fillId="2" borderId="1" xfId="0" applyFont="1" applyFill="1" applyBorder="1" applyAlignment="1">
      <alignment wrapText="1"/>
    </xf>
    <xf numFmtId="1" fontId="6" fillId="2" borderId="1" xfId="0" applyNumberFormat="1" applyFont="1" applyFill="1" applyBorder="1"/>
    <xf numFmtId="0" fontId="5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wrapText="1"/>
    </xf>
    <xf numFmtId="0" fontId="6" fillId="2" borderId="1" xfId="0" applyFont="1" applyFill="1" applyBorder="1"/>
    <xf numFmtId="1" fontId="4" fillId="2" borderId="1" xfId="0" applyNumberFormat="1" applyFont="1" applyFill="1" applyBorder="1"/>
    <xf numFmtId="0" fontId="5" fillId="2" borderId="1" xfId="0" applyFont="1" applyFill="1" applyBorder="1"/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/>
    <xf numFmtId="173" fontId="2" fillId="2" borderId="0" xfId="0" applyNumberFormat="1" applyFont="1" applyFill="1" applyBorder="1" applyAlignment="1">
      <alignment horizontal="center"/>
    </xf>
    <xf numFmtId="0" fontId="6" fillId="2" borderId="0" xfId="0" applyFont="1" applyFill="1" applyBorder="1" applyAlignment="1"/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vertical="top" wrapText="1"/>
    </xf>
    <xf numFmtId="2" fontId="7" fillId="2" borderId="1" xfId="0" applyNumberFormat="1" applyFont="1" applyFill="1" applyBorder="1"/>
    <xf numFmtId="0" fontId="6" fillId="2" borderId="1" xfId="0" applyFont="1" applyFill="1" applyBorder="1" applyAlignment="1">
      <alignment wrapText="1"/>
    </xf>
    <xf numFmtId="1" fontId="7" fillId="3" borderId="1" xfId="0" applyNumberFormat="1" applyFont="1" applyFill="1" applyBorder="1"/>
    <xf numFmtId="2" fontId="7" fillId="3" borderId="1" xfId="0" applyNumberFormat="1" applyFont="1" applyFill="1" applyBorder="1"/>
    <xf numFmtId="0" fontId="7" fillId="3" borderId="1" xfId="0" applyFont="1" applyFill="1" applyBorder="1"/>
    <xf numFmtId="174" fontId="7" fillId="3" borderId="1" xfId="0" applyNumberFormat="1" applyFont="1" applyFill="1" applyBorder="1"/>
    <xf numFmtId="1" fontId="7" fillId="3" borderId="1" xfId="0" applyNumberFormat="1" applyFont="1" applyFill="1" applyBorder="1" applyAlignment="1"/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bg-BG"/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bg-BG"/>
              <a:t>БЮДЖЕТ  2009  МЕСТНИ  ДЕЙНОСТИ</a:t>
            </a:r>
          </a:p>
        </c:rich>
      </c:tx>
      <c:layout/>
      <c:spPr>
        <a:noFill/>
        <a:ln w="25400">
          <a:noFill/>
        </a:ln>
      </c:spPr>
    </c:title>
    <c:view3D>
      <c:perspective val="0"/>
    </c:view3D>
    <c:plotArea>
      <c:layout>
        <c:manualLayout>
          <c:layoutTarget val="inner"/>
          <c:xMode val="edge"/>
          <c:yMode val="edge"/>
          <c:x val="0.48825831702544031"/>
          <c:y val="0"/>
          <c:w val="1.4677103718199608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55"/>
          <c:dPt>
            <c:idx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/>
              <c:tx>
                <c:rich>
                  <a:bodyPr/>
                  <a:lstStyle/>
                  <a:p>
                    <a:pPr>
                      <a:defRPr sz="1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bg-BG"/>
                      <a:t> ОБЩИ ДЪРЖАВНИ СЛУЖБИ
18%</a:t>
                    </a:r>
                  </a:p>
                </c:rich>
              </c:tx>
              <c:numFmt formatCode="0%" sourceLinked="0"/>
              <c:spPr>
                <a:noFill/>
                <a:ln w="25400">
                  <a:noFill/>
                </a:ln>
              </c:spPr>
              <c:dLblPos val="bestFit"/>
            </c:dLbl>
            <c:dLbl>
              <c:idx val="1"/>
              <c:tx>
                <c:rich>
                  <a:bodyPr/>
                  <a:lstStyle/>
                  <a:p>
                    <a:pPr>
                      <a:defRPr sz="1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t>ОТБРАНА И СИГУРНОСТ
1%</a:t>
                    </a:r>
                  </a:p>
                </c:rich>
              </c:tx>
              <c:numFmt formatCode="0%" sourceLinked="0"/>
              <c:spPr>
                <a:noFill/>
                <a:ln w="25400">
                  <a:noFill/>
                </a:ln>
              </c:spPr>
              <c:dLblPos val="bestFit"/>
            </c:dLbl>
            <c:dLbl>
              <c:idx val="2"/>
              <c:tx>
                <c:rich>
                  <a:bodyPr/>
                  <a:lstStyle/>
                  <a:p>
                    <a:pPr>
                      <a:defRPr sz="1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t>БРАЗОВАНИЕ
6%</a:t>
                    </a:r>
                  </a:p>
                </c:rich>
              </c:tx>
              <c:numFmt formatCode="0%" sourceLinked="0"/>
              <c:spPr>
                <a:noFill/>
                <a:ln w="25400">
                  <a:noFill/>
                </a:ln>
              </c:spPr>
              <c:dLblPos val="bestFit"/>
            </c:dLbl>
            <c:dLbl>
              <c:idx val="3"/>
              <c:tx>
                <c:rich>
                  <a:bodyPr/>
                  <a:lstStyle/>
                  <a:p>
                    <a:pPr>
                      <a:defRPr sz="1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bg-BG" sz="3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 </a:t>
                    </a:r>
                    <a:r>
                      <a:rPr lang="bg-BG" sz="2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ЗДРАВЕОПАЗВАНЕ</a:t>
                    </a:r>
                  </a:p>
                  <a:p>
                    <a:pPr>
                      <a:defRPr sz="1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bg-BG" sz="2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1%</a:t>
                    </a:r>
                  </a:p>
                </c:rich>
              </c:tx>
              <c:numFmt formatCode="0%" sourceLinked="0"/>
              <c:spPr>
                <a:noFill/>
                <a:ln w="25400">
                  <a:noFill/>
                </a:ln>
              </c:spPr>
              <c:dLblPos val="bestFit"/>
            </c:dLbl>
            <c:dLbl>
              <c:idx val="4"/>
              <c:tx>
                <c:rich>
                  <a:bodyPr/>
                  <a:lstStyle/>
                  <a:p>
                    <a:pPr>
                      <a:defRPr sz="1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t>СОЦИАЛНО ОСИГУРЯВАНЕ И ГРИЖИ
9%</a:t>
                    </a:r>
                  </a:p>
                </c:rich>
              </c:tx>
              <c:numFmt formatCode="0%" sourceLinked="0"/>
              <c:spPr>
                <a:noFill/>
                <a:ln w="25400">
                  <a:noFill/>
                </a:ln>
              </c:spPr>
              <c:dLblPos val="bestFit"/>
            </c:dLbl>
            <c:dLbl>
              <c:idx val="5"/>
              <c:tx>
                <c:rich>
                  <a:bodyPr/>
                  <a:lstStyle/>
                  <a:p>
                    <a:pPr>
                      <a:defRPr sz="1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t> ЖИЛИЩНО СТРОИТЕЛСТВО, БКС И ООС
40%</a:t>
                    </a:r>
                  </a:p>
                </c:rich>
              </c:tx>
              <c:numFmt formatCode="0%" sourceLinked="0"/>
              <c:spPr>
                <a:noFill/>
                <a:ln w="25400">
                  <a:noFill/>
                </a:ln>
              </c:spPr>
              <c:dLblPos val="bestFit"/>
            </c:dLbl>
            <c:dLbl>
              <c:idx val="6"/>
              <c:tx>
                <c:rich>
                  <a:bodyPr/>
                  <a:lstStyle/>
                  <a:p>
                    <a:pPr>
                      <a:defRPr sz="1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t>ПОЧИВНО ДЕЛО, КУЛТУРА И РЕЛИГИОЗНИ  ДЕЙНОСТИ
8%</a:t>
                    </a:r>
                  </a:p>
                </c:rich>
              </c:tx>
              <c:numFmt formatCode="0%" sourceLinked="0"/>
              <c:spPr>
                <a:noFill/>
                <a:ln w="25400">
                  <a:noFill/>
                </a:ln>
              </c:spPr>
              <c:dLblPos val="bestFit"/>
            </c:dLbl>
            <c:dLbl>
              <c:idx val="7"/>
              <c:tx>
                <c:rich>
                  <a:bodyPr/>
                  <a:lstStyle/>
                  <a:p>
                    <a:pPr>
                      <a:defRPr sz="1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t>ИКОНОМИЧЕСКИ ДЕЙНОСТИ И УСЛУГИ
13%</a:t>
                    </a:r>
                  </a:p>
                </c:rich>
              </c:tx>
              <c:numFmt formatCode="0%" sourceLinked="0"/>
              <c:spPr>
                <a:noFill/>
                <a:ln w="25400">
                  <a:noFill/>
                </a:ln>
              </c:spPr>
              <c:dLblPos val="bestFit"/>
            </c:dLbl>
            <c:dLbl>
              <c:idx val="8"/>
              <c:tx>
                <c:rich>
                  <a:bodyPr/>
                  <a:lstStyle/>
                  <a:p>
                    <a:pPr>
                      <a:defRPr sz="1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t>РАЗХОДИ НЕКЛАСИФИЦИРАНИ В ДРУГИ ФУНКЦИИ
4%</a:t>
                    </a:r>
                  </a:p>
                </c:rich>
              </c:tx>
              <c:numFmt formatCode="0%" sourceLinked="0"/>
              <c:spPr>
                <a:noFill/>
                <a:ln w="25400">
                  <a:noFill/>
                </a:ln>
              </c:spPr>
              <c:dLblPos val="bestFit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CatName val="1"/>
            <c:showPercent val="1"/>
            <c:showLeaderLines val="1"/>
          </c:dLbls>
          <c:cat>
            <c:numRef>
              <c:f>Sheet2!#REF!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Sheet2!#REF!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CatName val="1"/>
          <c:showPercent val="1"/>
        </c:dLbls>
      </c:pie3DChart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bg-BG"/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bg-BG"/>
              <a:t>БЮДЖЕТ  2009  МЕСТНИ  ДЕЙНОСТИ</a:t>
            </a:r>
          </a:p>
        </c:rich>
      </c:tx>
      <c:layout/>
      <c:spPr>
        <a:noFill/>
        <a:ln w="25400">
          <a:noFill/>
        </a:ln>
      </c:spPr>
    </c:title>
    <c:view3D>
      <c:perspective val="0"/>
    </c:view3D>
    <c:plotArea>
      <c:layout>
        <c:manualLayout>
          <c:layoutTarget val="inner"/>
          <c:xMode val="edge"/>
          <c:yMode val="edge"/>
          <c:x val="0.48825831702544031"/>
          <c:y val="0"/>
          <c:w val="1.4677103718199608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55"/>
          <c:dPt>
            <c:idx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/>
              <c:tx>
                <c:rich>
                  <a:bodyPr/>
                  <a:lstStyle/>
                  <a:p>
                    <a:pPr>
                      <a:defRPr sz="1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bg-BG"/>
                      <a:t> ОБЩИ ДЪРЖАВНИ СЛУЖБИ
18%</a:t>
                    </a:r>
                  </a:p>
                </c:rich>
              </c:tx>
              <c:numFmt formatCode="0%" sourceLinked="0"/>
              <c:spPr>
                <a:noFill/>
                <a:ln w="25400">
                  <a:noFill/>
                </a:ln>
              </c:spPr>
              <c:dLblPos val="bestFit"/>
            </c:dLbl>
            <c:dLbl>
              <c:idx val="1"/>
              <c:tx>
                <c:rich>
                  <a:bodyPr/>
                  <a:lstStyle/>
                  <a:p>
                    <a:pPr>
                      <a:defRPr sz="1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t>ОТБРАНА И СИГУРНОСТ
1%</a:t>
                    </a:r>
                  </a:p>
                </c:rich>
              </c:tx>
              <c:numFmt formatCode="0%" sourceLinked="0"/>
              <c:spPr>
                <a:noFill/>
                <a:ln w="25400">
                  <a:noFill/>
                </a:ln>
              </c:spPr>
              <c:dLblPos val="bestFit"/>
            </c:dLbl>
            <c:dLbl>
              <c:idx val="2"/>
              <c:tx>
                <c:rich>
                  <a:bodyPr/>
                  <a:lstStyle/>
                  <a:p>
                    <a:pPr>
                      <a:defRPr sz="1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t>БРАЗОВАНИЕ
6%</a:t>
                    </a:r>
                  </a:p>
                </c:rich>
              </c:tx>
              <c:numFmt formatCode="0%" sourceLinked="0"/>
              <c:spPr>
                <a:noFill/>
                <a:ln w="25400">
                  <a:noFill/>
                </a:ln>
              </c:spPr>
              <c:dLblPos val="bestFit"/>
            </c:dLbl>
            <c:dLbl>
              <c:idx val="3"/>
              <c:tx>
                <c:rich>
                  <a:bodyPr/>
                  <a:lstStyle/>
                  <a:p>
                    <a:pPr>
                      <a:defRPr sz="1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bg-BG" sz="3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 </a:t>
                    </a:r>
                    <a:r>
                      <a:rPr lang="bg-BG" sz="2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ЗДРАВЕОПАЗВАНЕ</a:t>
                    </a:r>
                  </a:p>
                  <a:p>
                    <a:pPr>
                      <a:defRPr sz="1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bg-BG" sz="2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1%</a:t>
                    </a:r>
                  </a:p>
                </c:rich>
              </c:tx>
              <c:numFmt formatCode="0%" sourceLinked="0"/>
              <c:spPr>
                <a:noFill/>
                <a:ln w="25400">
                  <a:noFill/>
                </a:ln>
              </c:spPr>
              <c:dLblPos val="bestFit"/>
            </c:dLbl>
            <c:dLbl>
              <c:idx val="4"/>
              <c:tx>
                <c:rich>
                  <a:bodyPr/>
                  <a:lstStyle/>
                  <a:p>
                    <a:pPr>
                      <a:defRPr sz="1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t>СОЦИАЛНО ОСИГУРЯВАНЕ И ГРИЖИ
9%</a:t>
                    </a:r>
                  </a:p>
                </c:rich>
              </c:tx>
              <c:numFmt formatCode="0%" sourceLinked="0"/>
              <c:spPr>
                <a:noFill/>
                <a:ln w="25400">
                  <a:noFill/>
                </a:ln>
              </c:spPr>
              <c:dLblPos val="bestFit"/>
            </c:dLbl>
            <c:dLbl>
              <c:idx val="5"/>
              <c:tx>
                <c:rich>
                  <a:bodyPr/>
                  <a:lstStyle/>
                  <a:p>
                    <a:pPr>
                      <a:defRPr sz="1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t> ЖИЛИЩНО СТРОИТЕЛСТВО, БКС И ООС
40%</a:t>
                    </a:r>
                  </a:p>
                </c:rich>
              </c:tx>
              <c:numFmt formatCode="0%" sourceLinked="0"/>
              <c:spPr>
                <a:noFill/>
                <a:ln w="25400">
                  <a:noFill/>
                </a:ln>
              </c:spPr>
              <c:dLblPos val="bestFit"/>
            </c:dLbl>
            <c:dLbl>
              <c:idx val="6"/>
              <c:tx>
                <c:rich>
                  <a:bodyPr/>
                  <a:lstStyle/>
                  <a:p>
                    <a:pPr>
                      <a:defRPr sz="1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t>ПОЧИВНО ДЕЛО, КУЛТУРА И РЕЛИГИОЗНИ  ДЕЙНОСТИ
8%</a:t>
                    </a:r>
                  </a:p>
                </c:rich>
              </c:tx>
              <c:numFmt formatCode="0%" sourceLinked="0"/>
              <c:spPr>
                <a:noFill/>
                <a:ln w="25400">
                  <a:noFill/>
                </a:ln>
              </c:spPr>
              <c:dLblPos val="bestFit"/>
            </c:dLbl>
            <c:dLbl>
              <c:idx val="7"/>
              <c:tx>
                <c:rich>
                  <a:bodyPr/>
                  <a:lstStyle/>
                  <a:p>
                    <a:pPr>
                      <a:defRPr sz="1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t>ИКОНОМИЧЕСКИ ДЕЙНОСТИ И УСЛУГИ
13%</a:t>
                    </a:r>
                  </a:p>
                </c:rich>
              </c:tx>
              <c:numFmt formatCode="0%" sourceLinked="0"/>
              <c:spPr>
                <a:noFill/>
                <a:ln w="25400">
                  <a:noFill/>
                </a:ln>
              </c:spPr>
              <c:dLblPos val="bestFit"/>
            </c:dLbl>
            <c:dLbl>
              <c:idx val="8"/>
              <c:tx>
                <c:rich>
                  <a:bodyPr/>
                  <a:lstStyle/>
                  <a:p>
                    <a:pPr>
                      <a:defRPr sz="1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t>РАЗХОДИ НЕКЛАСИФИЦИРАНИ В ДРУГИ ФУНКЦИИ
4%</a:t>
                    </a:r>
                  </a:p>
                </c:rich>
              </c:tx>
              <c:numFmt formatCode="0%" sourceLinked="0"/>
              <c:spPr>
                <a:noFill/>
                <a:ln w="25400">
                  <a:noFill/>
                </a:ln>
              </c:spPr>
              <c:dLblPos val="bestFit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CatName val="1"/>
            <c:showPercent val="1"/>
            <c:showLeaderLines val="1"/>
          </c:dLbls>
          <c:cat>
            <c:numRef>
              <c:f>Sheet2!#REF!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Sheet2!#REF!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CatName val="1"/>
          <c:showPercent val="1"/>
        </c:dLbls>
      </c:pie3DChart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bg-BG"/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bg-BG"/>
              <a:t>БЮДЖЕТ  2009  МЕСТНИ  ДЕЙНОСТИ</a:t>
            </a:r>
          </a:p>
        </c:rich>
      </c:tx>
      <c:layout/>
      <c:spPr>
        <a:noFill/>
        <a:ln w="25400">
          <a:noFill/>
        </a:ln>
      </c:spPr>
    </c:title>
    <c:view3D>
      <c:perspective val="0"/>
    </c:view3D>
    <c:plotArea>
      <c:layout>
        <c:manualLayout>
          <c:layoutTarget val="inner"/>
          <c:xMode val="edge"/>
          <c:yMode val="edge"/>
          <c:x val="0.48825831702544031"/>
          <c:y val="0"/>
          <c:w val="1.4677103718199608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55"/>
          <c:dPt>
            <c:idx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/>
              <c:tx>
                <c:rich>
                  <a:bodyPr/>
                  <a:lstStyle/>
                  <a:p>
                    <a:pPr>
                      <a:defRPr sz="1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bg-BG"/>
                      <a:t> ОБЩИ ДЪРЖАВНИ СЛУЖБИ
18%</a:t>
                    </a:r>
                  </a:p>
                </c:rich>
              </c:tx>
              <c:numFmt formatCode="0%" sourceLinked="0"/>
              <c:spPr>
                <a:noFill/>
                <a:ln w="25400">
                  <a:noFill/>
                </a:ln>
              </c:spPr>
              <c:dLblPos val="bestFit"/>
            </c:dLbl>
            <c:dLbl>
              <c:idx val="1"/>
              <c:tx>
                <c:rich>
                  <a:bodyPr/>
                  <a:lstStyle/>
                  <a:p>
                    <a:pPr>
                      <a:defRPr sz="1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t>ОТБРАНА И СИГУРНОСТ
1%</a:t>
                    </a:r>
                  </a:p>
                </c:rich>
              </c:tx>
              <c:numFmt formatCode="0%" sourceLinked="0"/>
              <c:spPr>
                <a:noFill/>
                <a:ln w="25400">
                  <a:noFill/>
                </a:ln>
              </c:spPr>
              <c:dLblPos val="bestFit"/>
            </c:dLbl>
            <c:dLbl>
              <c:idx val="2"/>
              <c:tx>
                <c:rich>
                  <a:bodyPr/>
                  <a:lstStyle/>
                  <a:p>
                    <a:pPr>
                      <a:defRPr sz="1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t>БРАЗОВАНИЕ
6%</a:t>
                    </a:r>
                  </a:p>
                </c:rich>
              </c:tx>
              <c:numFmt formatCode="0%" sourceLinked="0"/>
              <c:spPr>
                <a:noFill/>
                <a:ln w="25400">
                  <a:noFill/>
                </a:ln>
              </c:spPr>
              <c:dLblPos val="bestFit"/>
            </c:dLbl>
            <c:dLbl>
              <c:idx val="3"/>
              <c:tx>
                <c:rich>
                  <a:bodyPr/>
                  <a:lstStyle/>
                  <a:p>
                    <a:pPr>
                      <a:defRPr sz="1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bg-BG" sz="3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 </a:t>
                    </a:r>
                    <a:r>
                      <a:rPr lang="bg-BG" sz="2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ЗДРАВЕОПАЗВАНЕ</a:t>
                    </a:r>
                  </a:p>
                  <a:p>
                    <a:pPr>
                      <a:defRPr sz="1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bg-BG" sz="2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1%</a:t>
                    </a:r>
                  </a:p>
                </c:rich>
              </c:tx>
              <c:numFmt formatCode="0%" sourceLinked="0"/>
              <c:spPr>
                <a:noFill/>
                <a:ln w="25400">
                  <a:noFill/>
                </a:ln>
              </c:spPr>
              <c:dLblPos val="bestFit"/>
            </c:dLbl>
            <c:dLbl>
              <c:idx val="4"/>
              <c:tx>
                <c:rich>
                  <a:bodyPr/>
                  <a:lstStyle/>
                  <a:p>
                    <a:pPr>
                      <a:defRPr sz="1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t>СОЦИАЛНО ОСИГУРЯВАНЕ И ГРИЖИ
9%</a:t>
                    </a:r>
                  </a:p>
                </c:rich>
              </c:tx>
              <c:numFmt formatCode="0%" sourceLinked="0"/>
              <c:spPr>
                <a:noFill/>
                <a:ln w="25400">
                  <a:noFill/>
                </a:ln>
              </c:spPr>
              <c:dLblPos val="bestFit"/>
            </c:dLbl>
            <c:dLbl>
              <c:idx val="5"/>
              <c:tx>
                <c:rich>
                  <a:bodyPr/>
                  <a:lstStyle/>
                  <a:p>
                    <a:pPr>
                      <a:defRPr sz="1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t> ЖИЛИЩНО СТРОИТЕЛСТВО, БКС И ООС
40%</a:t>
                    </a:r>
                  </a:p>
                </c:rich>
              </c:tx>
              <c:numFmt formatCode="0%" sourceLinked="0"/>
              <c:spPr>
                <a:noFill/>
                <a:ln w="25400">
                  <a:noFill/>
                </a:ln>
              </c:spPr>
              <c:dLblPos val="bestFit"/>
            </c:dLbl>
            <c:dLbl>
              <c:idx val="6"/>
              <c:tx>
                <c:rich>
                  <a:bodyPr/>
                  <a:lstStyle/>
                  <a:p>
                    <a:pPr>
                      <a:defRPr sz="1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t>ПОЧИВНО ДЕЛО, КУЛТУРА И РЕЛИГИОЗНИ  ДЕЙНОСТИ
8%</a:t>
                    </a:r>
                  </a:p>
                </c:rich>
              </c:tx>
              <c:numFmt formatCode="0%" sourceLinked="0"/>
              <c:spPr>
                <a:noFill/>
                <a:ln w="25400">
                  <a:noFill/>
                </a:ln>
              </c:spPr>
              <c:dLblPos val="bestFit"/>
            </c:dLbl>
            <c:dLbl>
              <c:idx val="7"/>
              <c:tx>
                <c:rich>
                  <a:bodyPr/>
                  <a:lstStyle/>
                  <a:p>
                    <a:pPr>
                      <a:defRPr sz="1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t>ИКОНОМИЧЕСКИ ДЕЙНОСТИ И УСЛУГИ
13%</a:t>
                    </a:r>
                  </a:p>
                </c:rich>
              </c:tx>
              <c:numFmt formatCode="0%" sourceLinked="0"/>
              <c:spPr>
                <a:noFill/>
                <a:ln w="25400">
                  <a:noFill/>
                </a:ln>
              </c:spPr>
              <c:dLblPos val="bestFit"/>
            </c:dLbl>
            <c:dLbl>
              <c:idx val="8"/>
              <c:tx>
                <c:rich>
                  <a:bodyPr/>
                  <a:lstStyle/>
                  <a:p>
                    <a:pPr>
                      <a:defRPr sz="1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t>РАЗХОДИ НЕКЛАСИФИЦИРАНИ В ДРУГИ ФУНКЦИИ
4%</a:t>
                    </a:r>
                  </a:p>
                </c:rich>
              </c:tx>
              <c:numFmt formatCode="0%" sourceLinked="0"/>
              <c:spPr>
                <a:noFill/>
                <a:ln w="25400">
                  <a:noFill/>
                </a:ln>
              </c:spPr>
              <c:dLblPos val="bestFit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CatName val="1"/>
            <c:showPercent val="1"/>
            <c:showLeaderLines val="1"/>
          </c:dLbls>
          <c:cat>
            <c:numRef>
              <c:f>Sheet2!#REF!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Sheet2!#REF!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CatName val="1"/>
          <c:showPercent val="1"/>
        </c:dLbls>
      </c:pie3DChart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bg-BG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bg-BG"/>
              <a:t>ОТЧЕТ ЗА ИЗПЪЛНЕНИ ЕНА РАЗХОДИТЕ ЗА МЕСТНИ ДЕЙНОСТИ ПО БЮДЖЕТА НА ОБЩИНА ЕЛЕНА КЪМ 30.06.2009 ГОДИНА</a:t>
            </a:r>
          </a:p>
        </c:rich>
      </c:tx>
      <c:layout>
        <c:manualLayout>
          <c:xMode val="edge"/>
          <c:yMode val="edge"/>
          <c:x val="0.11611030478955008"/>
          <c:y val="3.1390134529147982E-2"/>
        </c:manualLayout>
      </c:layout>
      <c:spPr>
        <a:noFill/>
        <a:ln w="25400">
          <a:noFill/>
        </a:ln>
      </c:spPr>
    </c:title>
    <c:view3D>
      <c:perspective val="0"/>
    </c:view3D>
    <c:plotArea>
      <c:layout>
        <c:manualLayout>
          <c:layoutTarget val="inner"/>
          <c:xMode val="edge"/>
          <c:yMode val="edge"/>
          <c:x val="0.26705370101596515"/>
          <c:y val="0.39013452914798208"/>
          <c:w val="0.48185776487663279"/>
          <c:h val="0.29372197309417042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</c:dPt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spPr>
              <a:solidFill>
                <a:srgbClr val="0066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-0.11363572296568882"/>
                  <c:y val="-0.13793533655826656"/>
                </c:manualLayout>
              </c:layout>
              <c:dLblPos val="bestFit"/>
              <c:showCatName val="1"/>
              <c:showPercent val="1"/>
            </c:dLbl>
            <c:dLbl>
              <c:idx val="1"/>
              <c:layout>
                <c:manualLayout>
                  <c:x val="2.5901892887481948E-2"/>
                  <c:y val="-0.14264985935054081"/>
                </c:manualLayout>
              </c:layout>
              <c:dLblPos val="bestFit"/>
              <c:showCatName val="1"/>
              <c:showPercent val="1"/>
            </c:dLbl>
            <c:dLbl>
              <c:idx val="2"/>
              <c:layout>
                <c:manualLayout>
                  <c:x val="0.15026821937533574"/>
                  <c:y val="-7.7472546873344872E-2"/>
                </c:manualLayout>
              </c:layout>
              <c:dLblPos val="bestFit"/>
              <c:showCatName val="1"/>
              <c:showPercent val="1"/>
            </c:dLbl>
            <c:dLbl>
              <c:idx val="3"/>
              <c:layout>
                <c:manualLayout>
                  <c:x val="0.13703255888369545"/>
                  <c:y val="4.4042700940405226E-4"/>
                </c:manualLayout>
              </c:layout>
              <c:dLblPos val="bestFit"/>
              <c:showCatName val="1"/>
              <c:showPercent val="1"/>
            </c:dLbl>
            <c:dLbl>
              <c:idx val="4"/>
              <c:layout>
                <c:manualLayout>
                  <c:x val="5.4818996682018555E-2"/>
                  <c:y val="0.10840813059802507"/>
                </c:manualLayout>
              </c:layout>
              <c:dLblPos val="bestFit"/>
              <c:showCatName val="1"/>
              <c:showPercent val="1"/>
            </c:dLbl>
            <c:dLbl>
              <c:idx val="5"/>
              <c:layout>
                <c:manualLayout>
                  <c:x val="-4.3681549965905939E-2"/>
                  <c:y val="-3.2216376540376318E-2"/>
                </c:manualLayout>
              </c:layout>
              <c:dLblPos val="bestFit"/>
              <c:showCatName val="1"/>
              <c:showPercent val="1"/>
            </c:dLbl>
            <c:dLbl>
              <c:idx val="6"/>
              <c:layout>
                <c:manualLayout>
                  <c:x val="-9.0505392196077075E-2"/>
                  <c:y val="5.2299942327836878E-2"/>
                </c:manualLayout>
              </c:layout>
              <c:dLblPos val="bestFit"/>
              <c:showCatName val="1"/>
              <c:showPercent val="1"/>
            </c:dLbl>
            <c:dLbl>
              <c:idx val="7"/>
              <c:layout>
                <c:manualLayout>
                  <c:x val="-0.13099482303463883"/>
                  <c:y val="-8.5787460423949247E-2"/>
                </c:manualLayout>
              </c:layout>
              <c:dLblPos val="bestFit"/>
              <c:showCatName val="1"/>
              <c:showPercent val="1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CatName val="1"/>
            <c:showPercent val="1"/>
            <c:showLeaderLines val="1"/>
          </c:dLbls>
          <c:cat>
            <c:strRef>
              <c:f>Sheet2!$A$6:$A$13</c:f>
              <c:strCache>
                <c:ptCount val="8"/>
                <c:pt idx="0">
                  <c:v>ОБЩИ ДЪРЖАВНИ СЛУЖБИ</c:v>
                </c:pt>
                <c:pt idx="1">
                  <c:v>ОТБРАНА И СИГУРНОСТ</c:v>
                </c:pt>
                <c:pt idx="2">
                  <c:v>ОБРАЗОВАНИЕ</c:v>
                </c:pt>
                <c:pt idx="3">
                  <c:v>ЗДРАВЕОПАЗВАНЕ</c:v>
                </c:pt>
                <c:pt idx="4">
                  <c:v>СОЦИАЛНИ ГРИЖИ</c:v>
                </c:pt>
                <c:pt idx="5">
                  <c:v>ЖИЛ.С-ВО, БКС И ООС</c:v>
                </c:pt>
                <c:pt idx="6">
                  <c:v>ПОЧИВНО ДЕЛО И КУЛТУРА</c:v>
                </c:pt>
                <c:pt idx="7">
                  <c:v>ИКОНОМИЧЕСКИ ДЕЙНОСТИ И УСЛУГИ</c:v>
                </c:pt>
              </c:strCache>
            </c:strRef>
          </c:cat>
          <c:val>
            <c:numRef>
              <c:f>Sheet2!$B$6:$B$13</c:f>
              <c:numCache>
                <c:formatCode>General</c:formatCode>
                <c:ptCount val="8"/>
                <c:pt idx="0" formatCode="0">
                  <c:v>299998</c:v>
                </c:pt>
                <c:pt idx="1">
                  <c:v>17744</c:v>
                </c:pt>
                <c:pt idx="2" formatCode="0">
                  <c:v>82512</c:v>
                </c:pt>
                <c:pt idx="3" formatCode="0">
                  <c:v>345284</c:v>
                </c:pt>
                <c:pt idx="4" formatCode="0">
                  <c:v>166055</c:v>
                </c:pt>
                <c:pt idx="5" formatCode="0">
                  <c:v>2379250</c:v>
                </c:pt>
                <c:pt idx="6" formatCode="0">
                  <c:v>248739</c:v>
                </c:pt>
                <c:pt idx="7" formatCode="0">
                  <c:v>780592</c:v>
                </c:pt>
              </c:numCache>
            </c:numRef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</c:dPt>
          <c:dPt>
            <c:idx val="2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spPr>
              <a:solidFill>
                <a:srgbClr val="0066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CatName val="1"/>
            <c:showPercent val="1"/>
            <c:showLeaderLines val="1"/>
          </c:dLbls>
          <c:cat>
            <c:strRef>
              <c:f>Sheet2!$A$6:$A$13</c:f>
              <c:strCache>
                <c:ptCount val="8"/>
                <c:pt idx="0">
                  <c:v>ОБЩИ ДЪРЖАВНИ СЛУЖБИ</c:v>
                </c:pt>
                <c:pt idx="1">
                  <c:v>ОТБРАНА И СИГУРНОСТ</c:v>
                </c:pt>
                <c:pt idx="2">
                  <c:v>ОБРАЗОВАНИЕ</c:v>
                </c:pt>
                <c:pt idx="3">
                  <c:v>ЗДРАВЕОПАЗВАНЕ</c:v>
                </c:pt>
                <c:pt idx="4">
                  <c:v>СОЦИАЛНИ ГРИЖИ</c:v>
                </c:pt>
                <c:pt idx="5">
                  <c:v>ЖИЛ.С-ВО, БКС И ООС</c:v>
                </c:pt>
                <c:pt idx="6">
                  <c:v>ПОЧИВНО ДЕЛО И КУЛТУРА</c:v>
                </c:pt>
                <c:pt idx="7">
                  <c:v>ИКОНОМИЧЕСКИ ДЕЙНОСТИ И УСЛУГИ</c:v>
                </c:pt>
              </c:strCache>
            </c:strRef>
          </c:cat>
          <c:val>
            <c:numRef>
              <c:f>Sheet2!$C$6:$C$13</c:f>
              <c:numCache>
                <c:formatCode>0.0</c:formatCode>
                <c:ptCount val="8"/>
                <c:pt idx="0">
                  <c:v>6.9441184544881756</c:v>
                </c:pt>
                <c:pt idx="1">
                  <c:v>0.41072419768277857</c:v>
                </c:pt>
                <c:pt idx="2">
                  <c:v>1.9099230725429115</c:v>
                </c:pt>
                <c:pt idx="3">
                  <c:v>7.9923632705534544</c:v>
                </c:pt>
                <c:pt idx="4">
                  <c:v>3.8437109246062771</c:v>
                </c:pt>
                <c:pt idx="5">
                  <c:v>59</c:v>
                </c:pt>
                <c:pt idx="6">
                  <c:v>5.7576153182719034</c:v>
                </c:pt>
                <c:pt idx="7">
                  <c:v>18.068531498962773</c:v>
                </c:pt>
              </c:numCache>
            </c:numRef>
          </c:val>
        </c:ser>
        <c:dLbls>
          <c:showCatName val="1"/>
          <c:showPercent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0885341074020319"/>
          <c:y val="0.86771300448430488"/>
          <c:w val="0.78374455732946302"/>
          <c:h val="0.1210762331838565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bg-BG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БЮДЖЕТ  2009  МЕСТНИ  ДЕЙНОСТИ</a:t>
            </a:r>
          </a:p>
        </c:rich>
      </c:tx>
      <c:layout>
        <c:manualLayout>
          <c:xMode val="edge"/>
          <c:yMode val="edge"/>
          <c:x val="0.33993660855784469"/>
          <c:y val="0.11534402644113929"/>
        </c:manualLayout>
      </c:layout>
      <c:spPr>
        <a:noFill/>
        <a:ln w="25400">
          <a:noFill/>
        </a:ln>
      </c:spPr>
    </c:title>
    <c:view3D>
      <c:perspective val="0"/>
    </c:view3D>
    <c:plotArea>
      <c:layout>
        <c:manualLayout>
          <c:layoutTarget val="inner"/>
          <c:xMode val="edge"/>
          <c:yMode val="edge"/>
          <c:x val="4.7543581616481777E-2"/>
          <c:y val="0.40317501981545534"/>
          <c:w val="0.76782884310618071"/>
          <c:h val="0.40634962627069515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52"/>
          <c:dPt>
            <c:idx val="0"/>
          </c:dPt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spPr>
              <a:solidFill>
                <a:srgbClr val="0066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-7.8169551310048227E-2"/>
                  <c:y val="-6.3724451306226282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  <c:dLblPos val="bestFit"/>
              <c:showLegendKey val="1"/>
              <c:showCatName val="1"/>
              <c:showPercent val="1"/>
            </c:dLbl>
            <c:dLbl>
              <c:idx val="1"/>
              <c:layout>
                <c:manualLayout>
                  <c:x val="-4.6798191430508666E-2"/>
                  <c:y val="-8.1710307623204387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  <c:dLblPos val="bestFit"/>
              <c:showLegendKey val="1"/>
              <c:showCatName val="1"/>
              <c:showPercent val="1"/>
            </c:dLbl>
            <c:dLbl>
              <c:idx val="2"/>
              <c:layout>
                <c:manualLayout>
                  <c:x val="8.7156577694032233E-2"/>
                  <c:y val="-0.17059549794175785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  <c:dLblPos val="bestFit"/>
              <c:showLegendKey val="1"/>
              <c:showCatName val="1"/>
              <c:showPercent val="1"/>
            </c:dLbl>
            <c:dLbl>
              <c:idx val="3"/>
              <c:layout>
                <c:manualLayout>
                  <c:x val="0.10245679274242858"/>
                  <c:y val="-0.12873422819087368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  <c:dLblPos val="bestFit"/>
              <c:showLegendKey val="1"/>
              <c:showCatName val="1"/>
              <c:showPercent val="1"/>
            </c:dLbl>
            <c:dLbl>
              <c:idx val="4"/>
              <c:layout>
                <c:manualLayout>
                  <c:x val="7.6847066066028633E-2"/>
                  <c:y val="-1.2744476901029705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  <c:dLblPos val="bestFit"/>
              <c:showLegendKey val="1"/>
              <c:showCatName val="1"/>
              <c:showPercent val="1"/>
            </c:dLbl>
            <c:dLbl>
              <c:idx val="5"/>
              <c:layout>
                <c:manualLayout>
                  <c:x val="-5.8189433927732029E-2"/>
                  <c:y val="8.361185369065359E-2"/>
                </c:manualLayout>
              </c:layout>
              <c:tx>
                <c:rich>
                  <a:bodyPr/>
                  <a:lstStyle/>
                  <a:p>
                    <a:pPr>
                      <a:defRPr sz="8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t> ЖИЛИЩНО СТРОИТЕЛСТВО, 
БКС И ООС
47%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1"/>
            </c:dLbl>
            <c:dLbl>
              <c:idx val="6"/>
              <c:layout>
                <c:manualLayout>
                  <c:x val="4.5958795562599054E-2"/>
                  <c:y val="0.14169436131183857"/>
                </c:manualLayout>
              </c:layout>
              <c:tx>
                <c:rich>
                  <a:bodyPr/>
                  <a:lstStyle/>
                  <a:p>
                    <a:pPr>
                      <a:defRPr sz="8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t>ПОЧИВНО ДЕЛО, КУЛТУРА 
И РЕЛИГИОЗНИ  ДЕЙНОСТИ
5%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1"/>
            </c:dLbl>
            <c:dLbl>
              <c:idx val="7"/>
              <c:layout>
                <c:manualLayout>
                  <c:x val="7.052297939778128E-2"/>
                  <c:y val="-0.15556053500709496"/>
                </c:manualLayout>
              </c:layout>
              <c:tx>
                <c:rich>
                  <a:bodyPr/>
                  <a:lstStyle/>
                  <a:p>
                    <a:pPr>
                      <a:defRPr sz="8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t>ИКОНОМИЧЕСКИ 
ДЕЙНОСТИ И УСЛУГИ
20%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1"/>
            </c:dLbl>
            <c:dLbl>
              <c:idx val="8"/>
              <c:layout>
                <c:manualLayout>
                  <c:x val="7.2498429772348161E-2"/>
                  <c:y val="-8.3927928058996709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  <c:dLblPos val="bestFit"/>
              <c:showLegendKey val="1"/>
              <c:showCatName val="1"/>
              <c:showPercent val="1"/>
            </c:dLbl>
            <c:dLbl>
              <c:idx val="9"/>
              <c:layout>
                <c:manualLayout>
                  <c:x val="0.1111517359854582"/>
                  <c:y val="-7.6324227166492883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  <c:dLblPos val="bestFit"/>
              <c:showLegendKey val="1"/>
              <c:showCatName val="1"/>
              <c:showPercent val="1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LegendKey val="1"/>
            <c:showCatName val="1"/>
            <c:showPercent val="1"/>
            <c:showLeaderLines val="1"/>
          </c:dLbls>
          <c:cat>
            <c:strRef>
              <c:f>Sheet3!$A$94:$A$103</c:f>
              <c:strCache>
                <c:ptCount val="10"/>
                <c:pt idx="0">
                  <c:v> ОБЩИ ДЪРЖАВНИ СЛУЖБИ</c:v>
                </c:pt>
                <c:pt idx="1">
                  <c:v>ОТБРАНА И СИГУРНОСТ</c:v>
                </c:pt>
                <c:pt idx="2">
                  <c:v>ОБРАЗОВАНИЕ</c:v>
                </c:pt>
                <c:pt idx="3">
                  <c:v> ЗДРАВЕОПАЗВАНЕ</c:v>
                </c:pt>
                <c:pt idx="4">
                  <c:v>СОЦИАЛНО ОСИГУРЯВАНЕ И ГРИЖИ</c:v>
                </c:pt>
                <c:pt idx="5">
                  <c:v> ЖИЛИЩНО СТРОИТЕЛСТВО, БКС И ООС</c:v>
                </c:pt>
                <c:pt idx="6">
                  <c:v>ПОЧИВНО ДЕЛО, КУЛТУРА И РЕЛИГИОЗНИ  ДЕЙНОСТИ</c:v>
                </c:pt>
                <c:pt idx="7">
                  <c:v>ИКОНОМИЧЕСКИ ДЕЙНОСТИ И УСЛУГИ</c:v>
                </c:pt>
                <c:pt idx="8">
                  <c:v>ДР.Р-ДИ</c:v>
                </c:pt>
                <c:pt idx="9">
                  <c:v>РЕЗЕРВ</c:v>
                </c:pt>
              </c:strCache>
            </c:strRef>
          </c:cat>
          <c:val>
            <c:numRef>
              <c:f>Sheet3!$B$94:$B$103</c:f>
              <c:numCache>
                <c:formatCode>General</c:formatCode>
                <c:ptCount val="10"/>
                <c:pt idx="0" formatCode="0">
                  <c:v>381834</c:v>
                </c:pt>
                <c:pt idx="1">
                  <c:v>22439</c:v>
                </c:pt>
                <c:pt idx="2">
                  <c:v>152697</c:v>
                </c:pt>
                <c:pt idx="3" formatCode="0">
                  <c:v>36530</c:v>
                </c:pt>
                <c:pt idx="4" formatCode="0">
                  <c:v>177707</c:v>
                </c:pt>
                <c:pt idx="5" formatCode="0">
                  <c:v>1939528</c:v>
                </c:pt>
                <c:pt idx="6" formatCode="0">
                  <c:v>228197</c:v>
                </c:pt>
                <c:pt idx="7">
                  <c:v>833373</c:v>
                </c:pt>
                <c:pt idx="8">
                  <c:v>80000</c:v>
                </c:pt>
                <c:pt idx="9" formatCode="0">
                  <c:v>302440</c:v>
                </c:pt>
              </c:numCache>
            </c:numRef>
          </c:val>
        </c:ser>
        <c:dLbls>
          <c:showLegendKey val="1"/>
          <c:showCatName val="1"/>
          <c:showPercent val="1"/>
        </c:dLbls>
      </c:pie3DChart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1.1093502377179081E-2"/>
          <c:y val="0.92910152897554477"/>
          <c:w val="0.9889064976228209"/>
          <c:h val="0.99259370356483223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bg-BG"/>
  <c:chart>
    <c:view3D>
      <c:hPercent val="100"/>
      <c:depthPercent val="100"/>
      <c:perspective val="30"/>
    </c:view3D>
    <c:floor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7.4856081142822328E-2"/>
          <c:y val="1.7478173618637859E-2"/>
          <c:w val="0.83013474600693993"/>
          <c:h val="0.91760411497848759"/>
        </c:manualLayout>
      </c:layout>
      <c:bar3DChart>
        <c:barDir val="col"/>
        <c:grouping val="standard"/>
        <c:ser>
          <c:idx val="1"/>
          <c:order val="0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Sheet3!$A$3:$A$12</c:f>
              <c:strCache>
                <c:ptCount val="10"/>
                <c:pt idx="0">
                  <c:v>ОДС</c:v>
                </c:pt>
                <c:pt idx="1">
                  <c:v>ОС</c:v>
                </c:pt>
                <c:pt idx="2">
                  <c:v>НП</c:v>
                </c:pt>
                <c:pt idx="3">
                  <c:v>НЗ</c:v>
                </c:pt>
                <c:pt idx="4">
                  <c:v>СГ</c:v>
                </c:pt>
                <c:pt idx="5">
                  <c:v>БКС</c:v>
                </c:pt>
                <c:pt idx="6">
                  <c:v>ЛДК</c:v>
                </c:pt>
                <c:pt idx="7">
                  <c:v>ИДУ</c:v>
                </c:pt>
                <c:pt idx="8">
                  <c:v>ДР.Р-ДИ</c:v>
                </c:pt>
                <c:pt idx="9">
                  <c:v>РЕЗЕРВ</c:v>
                </c:pt>
              </c:strCache>
            </c:strRef>
          </c:cat>
          <c:val>
            <c:numRef>
              <c:f>Sheet3!$B$3:$B$12</c:f>
              <c:numCache>
                <c:formatCode>General</c:formatCode>
                <c:ptCount val="10"/>
                <c:pt idx="0" formatCode="0">
                  <c:v>382729</c:v>
                </c:pt>
                <c:pt idx="1">
                  <c:v>23647</c:v>
                </c:pt>
                <c:pt idx="2">
                  <c:v>245842</c:v>
                </c:pt>
                <c:pt idx="3" formatCode="0">
                  <c:v>350213</c:v>
                </c:pt>
                <c:pt idx="4" formatCode="0">
                  <c:v>185190</c:v>
                </c:pt>
                <c:pt idx="5" formatCode="0">
                  <c:v>2678017</c:v>
                </c:pt>
                <c:pt idx="6" formatCode="0">
                  <c:v>354932</c:v>
                </c:pt>
                <c:pt idx="7">
                  <c:v>940352</c:v>
                </c:pt>
                <c:pt idx="8" formatCode="0">
                  <c:v>0</c:v>
                </c:pt>
                <c:pt idx="9" formatCode="0">
                  <c:v>0</c:v>
                </c:pt>
              </c:numCache>
            </c:numRef>
          </c:val>
        </c:ser>
        <c:ser>
          <c:idx val="0"/>
          <c:order val="1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Sheet3!$A$3:$A$12</c:f>
              <c:strCache>
                <c:ptCount val="10"/>
                <c:pt idx="0">
                  <c:v>ОДС</c:v>
                </c:pt>
                <c:pt idx="1">
                  <c:v>ОС</c:v>
                </c:pt>
                <c:pt idx="2">
                  <c:v>НП</c:v>
                </c:pt>
                <c:pt idx="3">
                  <c:v>НЗ</c:v>
                </c:pt>
                <c:pt idx="4">
                  <c:v>СГ</c:v>
                </c:pt>
                <c:pt idx="5">
                  <c:v>БКС</c:v>
                </c:pt>
                <c:pt idx="6">
                  <c:v>ЛДК</c:v>
                </c:pt>
                <c:pt idx="7">
                  <c:v>ИДУ</c:v>
                </c:pt>
                <c:pt idx="8">
                  <c:v>ДР.Р-ДИ</c:v>
                </c:pt>
                <c:pt idx="9">
                  <c:v>РЕЗЕРВ</c:v>
                </c:pt>
              </c:strCache>
            </c:strRef>
          </c:cat>
          <c:val>
            <c:numRef>
              <c:f>Sheet3!$C$3:$C$12</c:f>
              <c:numCache>
                <c:formatCode>General</c:formatCode>
                <c:ptCount val="10"/>
                <c:pt idx="0" formatCode="0">
                  <c:v>299998</c:v>
                </c:pt>
                <c:pt idx="1">
                  <c:v>17744</c:v>
                </c:pt>
                <c:pt idx="2" formatCode="0">
                  <c:v>82512</c:v>
                </c:pt>
                <c:pt idx="3" formatCode="0">
                  <c:v>345284</c:v>
                </c:pt>
                <c:pt idx="4" formatCode="0">
                  <c:v>166055</c:v>
                </c:pt>
                <c:pt idx="5" formatCode="0">
                  <c:v>2379250</c:v>
                </c:pt>
                <c:pt idx="6" formatCode="0">
                  <c:v>248739</c:v>
                </c:pt>
                <c:pt idx="7">
                  <c:v>780592</c:v>
                </c:pt>
                <c:pt idx="8" formatCode="0">
                  <c:v>0</c:v>
                </c:pt>
                <c:pt idx="9" formatCode="0">
                  <c:v>0</c:v>
                </c:pt>
              </c:numCache>
            </c:numRef>
          </c:val>
        </c:ser>
        <c:ser>
          <c:idx val="6"/>
          <c:order val="2"/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Sheet3!$A$3:$A$12</c:f>
              <c:strCache>
                <c:ptCount val="10"/>
                <c:pt idx="0">
                  <c:v>ОДС</c:v>
                </c:pt>
                <c:pt idx="1">
                  <c:v>ОС</c:v>
                </c:pt>
                <c:pt idx="2">
                  <c:v>НП</c:v>
                </c:pt>
                <c:pt idx="3">
                  <c:v>НЗ</c:v>
                </c:pt>
                <c:pt idx="4">
                  <c:v>СГ</c:v>
                </c:pt>
                <c:pt idx="5">
                  <c:v>БКС</c:v>
                </c:pt>
                <c:pt idx="6">
                  <c:v>ЛДК</c:v>
                </c:pt>
                <c:pt idx="7">
                  <c:v>ИДУ</c:v>
                </c:pt>
                <c:pt idx="8">
                  <c:v>ДР.Р-ДИ</c:v>
                </c:pt>
                <c:pt idx="9">
                  <c:v>РЕЗЕРВ</c:v>
                </c:pt>
              </c:strCache>
            </c:strRef>
          </c:cat>
          <c:val>
            <c:numRef>
              <c:f>Sheet3!$D$3:$D$12</c:f>
              <c:numCache>
                <c:formatCode>General</c:formatCode>
                <c:ptCount val="10"/>
              </c:numCache>
            </c:numRef>
          </c:val>
        </c:ser>
        <c:ser>
          <c:idx val="7"/>
          <c:order val="3"/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Sheet3!$A$3:$A$12</c:f>
              <c:strCache>
                <c:ptCount val="10"/>
                <c:pt idx="0">
                  <c:v>ОДС</c:v>
                </c:pt>
                <c:pt idx="1">
                  <c:v>ОС</c:v>
                </c:pt>
                <c:pt idx="2">
                  <c:v>НП</c:v>
                </c:pt>
                <c:pt idx="3">
                  <c:v>НЗ</c:v>
                </c:pt>
                <c:pt idx="4">
                  <c:v>СГ</c:v>
                </c:pt>
                <c:pt idx="5">
                  <c:v>БКС</c:v>
                </c:pt>
                <c:pt idx="6">
                  <c:v>ЛДК</c:v>
                </c:pt>
                <c:pt idx="7">
                  <c:v>ИДУ</c:v>
                </c:pt>
                <c:pt idx="8">
                  <c:v>ДР.Р-ДИ</c:v>
                </c:pt>
                <c:pt idx="9">
                  <c:v>РЕЗЕРВ</c:v>
                </c:pt>
              </c:strCache>
            </c:strRef>
          </c:cat>
          <c:val>
            <c:numRef>
              <c:f>Sheet3!$E$3:$E$12</c:f>
              <c:numCache>
                <c:formatCode>0</c:formatCode>
                <c:ptCount val="10"/>
              </c:numCache>
            </c:numRef>
          </c:val>
        </c:ser>
        <c:ser>
          <c:idx val="2"/>
          <c:order val="4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Sheet3!$A$3:$A$12</c:f>
              <c:strCache>
                <c:ptCount val="10"/>
                <c:pt idx="0">
                  <c:v>ОДС</c:v>
                </c:pt>
                <c:pt idx="1">
                  <c:v>ОС</c:v>
                </c:pt>
                <c:pt idx="2">
                  <c:v>НП</c:v>
                </c:pt>
                <c:pt idx="3">
                  <c:v>НЗ</c:v>
                </c:pt>
                <c:pt idx="4">
                  <c:v>СГ</c:v>
                </c:pt>
                <c:pt idx="5">
                  <c:v>БКС</c:v>
                </c:pt>
                <c:pt idx="6">
                  <c:v>ЛДК</c:v>
                </c:pt>
                <c:pt idx="7">
                  <c:v>ИДУ</c:v>
                </c:pt>
                <c:pt idx="8">
                  <c:v>ДР.Р-ДИ</c:v>
                </c:pt>
                <c:pt idx="9">
                  <c:v>РЕЗЕРВ</c:v>
                </c:pt>
              </c:strCache>
            </c:strRef>
          </c:cat>
          <c:val>
            <c:numRef>
              <c:f>Sheet3!$F$3:$F$12</c:f>
              <c:numCache>
                <c:formatCode>General</c:formatCode>
                <c:ptCount val="10"/>
              </c:numCache>
            </c:numRef>
          </c:val>
        </c:ser>
        <c:ser>
          <c:idx val="3"/>
          <c:order val="5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Sheet3!$A$3:$A$12</c:f>
              <c:strCache>
                <c:ptCount val="10"/>
                <c:pt idx="0">
                  <c:v>ОДС</c:v>
                </c:pt>
                <c:pt idx="1">
                  <c:v>ОС</c:v>
                </c:pt>
                <c:pt idx="2">
                  <c:v>НП</c:v>
                </c:pt>
                <c:pt idx="3">
                  <c:v>НЗ</c:v>
                </c:pt>
                <c:pt idx="4">
                  <c:v>СГ</c:v>
                </c:pt>
                <c:pt idx="5">
                  <c:v>БКС</c:v>
                </c:pt>
                <c:pt idx="6">
                  <c:v>ЛДК</c:v>
                </c:pt>
                <c:pt idx="7">
                  <c:v>ИДУ</c:v>
                </c:pt>
                <c:pt idx="8">
                  <c:v>ДР.Р-ДИ</c:v>
                </c:pt>
                <c:pt idx="9">
                  <c:v>РЕЗЕРВ</c:v>
                </c:pt>
              </c:strCache>
            </c:strRef>
          </c:cat>
          <c:val>
            <c:numRef>
              <c:f>Sheet3!$G$3:$G$12</c:f>
              <c:numCache>
                <c:formatCode>General</c:formatCode>
                <c:ptCount val="10"/>
              </c:numCache>
            </c:numRef>
          </c:val>
        </c:ser>
        <c:ser>
          <c:idx val="4"/>
          <c:order val="6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Sheet3!$A$3:$A$12</c:f>
              <c:strCache>
                <c:ptCount val="10"/>
                <c:pt idx="0">
                  <c:v>ОДС</c:v>
                </c:pt>
                <c:pt idx="1">
                  <c:v>ОС</c:v>
                </c:pt>
                <c:pt idx="2">
                  <c:v>НП</c:v>
                </c:pt>
                <c:pt idx="3">
                  <c:v>НЗ</c:v>
                </c:pt>
                <c:pt idx="4">
                  <c:v>СГ</c:v>
                </c:pt>
                <c:pt idx="5">
                  <c:v>БКС</c:v>
                </c:pt>
                <c:pt idx="6">
                  <c:v>ЛДК</c:v>
                </c:pt>
                <c:pt idx="7">
                  <c:v>ИДУ</c:v>
                </c:pt>
                <c:pt idx="8">
                  <c:v>ДР.Р-ДИ</c:v>
                </c:pt>
                <c:pt idx="9">
                  <c:v>РЕЗЕРВ</c:v>
                </c:pt>
              </c:strCache>
            </c:strRef>
          </c:cat>
          <c:val>
            <c:numRef>
              <c:f>Sheet3!$H$3:$H$12</c:f>
              <c:numCache>
                <c:formatCode>General</c:formatCode>
                <c:ptCount val="10"/>
              </c:numCache>
            </c:numRef>
          </c:val>
        </c:ser>
        <c:ser>
          <c:idx val="5"/>
          <c:order val="7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Sheet3!$A$3:$A$12</c:f>
              <c:strCache>
                <c:ptCount val="10"/>
                <c:pt idx="0">
                  <c:v>ОДС</c:v>
                </c:pt>
                <c:pt idx="1">
                  <c:v>ОС</c:v>
                </c:pt>
                <c:pt idx="2">
                  <c:v>НП</c:v>
                </c:pt>
                <c:pt idx="3">
                  <c:v>НЗ</c:v>
                </c:pt>
                <c:pt idx="4">
                  <c:v>СГ</c:v>
                </c:pt>
                <c:pt idx="5">
                  <c:v>БКС</c:v>
                </c:pt>
                <c:pt idx="6">
                  <c:v>ЛДК</c:v>
                </c:pt>
                <c:pt idx="7">
                  <c:v>ИДУ</c:v>
                </c:pt>
                <c:pt idx="8">
                  <c:v>ДР.Р-ДИ</c:v>
                </c:pt>
                <c:pt idx="9">
                  <c:v>РЕЗЕРВ</c:v>
                </c:pt>
              </c:strCache>
            </c:strRef>
          </c:cat>
          <c:val>
            <c:numRef>
              <c:f>Sheet3!$I$3:$I$12</c:f>
              <c:numCache>
                <c:formatCode>General</c:formatCode>
                <c:ptCount val="10"/>
              </c:numCache>
            </c:numRef>
          </c:val>
        </c:ser>
        <c:shape val="box"/>
        <c:axId val="124832384"/>
        <c:axId val="176230784"/>
        <c:axId val="57751744"/>
      </c:bar3DChart>
      <c:catAx>
        <c:axId val="124832384"/>
        <c:scaling>
          <c:orientation val="minMax"/>
        </c:scaling>
        <c:axPos val="b"/>
        <c:numFmt formatCode="General" sourceLinked="1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76230784"/>
        <c:crosses val="autoZero"/>
        <c:lblAlgn val="ctr"/>
        <c:lblOffset val="100"/>
        <c:tickLblSkip val="1"/>
        <c:tickMarkSkip val="1"/>
        <c:noMultiLvlLbl val="1"/>
      </c:catAx>
      <c:valAx>
        <c:axId val="176230784"/>
        <c:scaling>
          <c:orientation val="minMax"/>
        </c:scaling>
        <c:axPos val="l"/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24832384"/>
        <c:crosses val="autoZero"/>
        <c:crossBetween val="between"/>
      </c:valAx>
      <c:serAx>
        <c:axId val="57751744"/>
        <c:scaling>
          <c:orientation val="minMax"/>
        </c:scaling>
        <c:axPos val="b"/>
        <c:numFmt formatCode="General" sourceLinked="1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76230784"/>
        <c:crosses val="autoZero"/>
        <c:tickLblSkip val="1"/>
        <c:tickMarkSkip val="1"/>
      </c:ser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93090251434501592"/>
          <c:y val="0.39575583014669979"/>
          <c:w val="6.1420345489443418E-2"/>
          <c:h val="0.21098652930555961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0</xdr:row>
      <xdr:rowOff>0</xdr:rowOff>
    </xdr:from>
    <xdr:to>
      <xdr:col>12</xdr:col>
      <xdr:colOff>314325</xdr:colOff>
      <xdr:row>0</xdr:row>
      <xdr:rowOff>0</xdr:rowOff>
    </xdr:to>
    <xdr:graphicFrame macro="">
      <xdr:nvGraphicFramePr>
        <xdr:cNvPr id="1036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266700</xdr:colOff>
      <xdr:row>0</xdr:row>
      <xdr:rowOff>0</xdr:rowOff>
    </xdr:from>
    <xdr:to>
      <xdr:col>12</xdr:col>
      <xdr:colOff>314325</xdr:colOff>
      <xdr:row>0</xdr:row>
      <xdr:rowOff>0</xdr:rowOff>
    </xdr:to>
    <xdr:graphicFrame macro="">
      <xdr:nvGraphicFramePr>
        <xdr:cNvPr id="1037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266700</xdr:colOff>
      <xdr:row>0</xdr:row>
      <xdr:rowOff>0</xdr:rowOff>
    </xdr:from>
    <xdr:to>
      <xdr:col>12</xdr:col>
      <xdr:colOff>314325</xdr:colOff>
      <xdr:row>0</xdr:row>
      <xdr:rowOff>0</xdr:rowOff>
    </xdr:to>
    <xdr:graphicFrame macro="">
      <xdr:nvGraphicFramePr>
        <xdr:cNvPr id="103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400050</xdr:colOff>
      <xdr:row>24</xdr:row>
      <xdr:rowOff>19050</xdr:rowOff>
    </xdr:from>
    <xdr:to>
      <xdr:col>7</xdr:col>
      <xdr:colOff>276225</xdr:colOff>
      <xdr:row>50</xdr:row>
      <xdr:rowOff>57150</xdr:rowOff>
    </xdr:to>
    <xdr:graphicFrame macro="">
      <xdr:nvGraphicFramePr>
        <xdr:cNvPr id="1039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131</xdr:row>
      <xdr:rowOff>104775</xdr:rowOff>
    </xdr:from>
    <xdr:to>
      <xdr:col>15</xdr:col>
      <xdr:colOff>304800</xdr:colOff>
      <xdr:row>187</xdr:row>
      <xdr:rowOff>38100</xdr:rowOff>
    </xdr:to>
    <xdr:graphicFrame macro="">
      <xdr:nvGraphicFramePr>
        <xdr:cNvPr id="17414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485775</xdr:colOff>
      <xdr:row>19</xdr:row>
      <xdr:rowOff>123825</xdr:rowOff>
    </xdr:from>
    <xdr:to>
      <xdr:col>12</xdr:col>
      <xdr:colOff>476250</xdr:colOff>
      <xdr:row>66</xdr:row>
      <xdr:rowOff>142875</xdr:rowOff>
    </xdr:to>
    <xdr:graphicFrame macro="">
      <xdr:nvGraphicFramePr>
        <xdr:cNvPr id="17415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U157"/>
  <sheetViews>
    <sheetView tabSelected="1" zoomScale="75" zoomScaleNormal="75" workbookViewId="0">
      <selection activeCell="S10" sqref="S10"/>
    </sheetView>
  </sheetViews>
  <sheetFormatPr defaultRowHeight="15.75"/>
  <cols>
    <col min="1" max="1" width="40.140625" style="8" customWidth="1"/>
    <col min="2" max="2" width="9.42578125" style="8" customWidth="1"/>
    <col min="3" max="3" width="10" style="8" customWidth="1"/>
    <col min="4" max="4" width="9.140625" style="8"/>
    <col min="5" max="5" width="10.42578125" style="8" customWidth="1"/>
    <col min="6" max="6" width="12.5703125" style="8" customWidth="1"/>
    <col min="7" max="7" width="11.140625" style="8" customWidth="1"/>
    <col min="8" max="8" width="11.5703125" style="8" customWidth="1"/>
    <col min="9" max="9" width="10.85546875" style="8" customWidth="1"/>
    <col min="10" max="10" width="9.85546875" style="8" customWidth="1"/>
    <col min="11" max="11" width="12.42578125" style="8" customWidth="1"/>
    <col min="12" max="12" width="11.85546875" style="8" customWidth="1"/>
    <col min="13" max="13" width="13.28515625" style="8" customWidth="1"/>
    <col min="14" max="14" width="10.28515625" style="8" customWidth="1"/>
    <col min="15" max="15" width="11.85546875" style="8" customWidth="1"/>
    <col min="16" max="16" width="13.85546875" style="8" customWidth="1"/>
    <col min="17" max="20" width="9.140625" style="8"/>
    <col min="21" max="21" width="8.42578125" style="8" customWidth="1"/>
    <col min="22" max="16384" width="9.140625" style="8"/>
  </cols>
  <sheetData>
    <row r="2" spans="1:18" s="40" customFormat="1">
      <c r="A2" s="53" t="s">
        <v>76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</row>
    <row r="3" spans="1:18" s="40" customFormat="1">
      <c r="A3" s="54" t="s">
        <v>4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</row>
    <row r="4" spans="1:18" s="40" customFormat="1" ht="47.25" customHeight="1">
      <c r="A4" s="57" t="s">
        <v>93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</row>
    <row r="5" spans="1:18" s="40" customFormat="1" ht="18" customHeight="1">
      <c r="A5" s="58" t="s">
        <v>5</v>
      </c>
      <c r="B5" s="50" t="s">
        <v>87</v>
      </c>
      <c r="C5" s="52" t="s">
        <v>12</v>
      </c>
      <c r="D5" s="52"/>
      <c r="E5" s="52"/>
      <c r="F5" s="52"/>
      <c r="G5" s="50" t="s">
        <v>89</v>
      </c>
      <c r="H5" s="52" t="s">
        <v>12</v>
      </c>
      <c r="I5" s="52"/>
      <c r="J5" s="52"/>
      <c r="K5" s="52"/>
      <c r="L5" s="50" t="s">
        <v>88</v>
      </c>
      <c r="M5" s="52" t="s">
        <v>12</v>
      </c>
      <c r="N5" s="52"/>
      <c r="O5" s="52"/>
      <c r="P5" s="55" t="s">
        <v>90</v>
      </c>
    </row>
    <row r="6" spans="1:18" ht="76.5" customHeight="1">
      <c r="A6" s="58"/>
      <c r="B6" s="51"/>
      <c r="C6" s="42" t="s">
        <v>13</v>
      </c>
      <c r="D6" s="42" t="s">
        <v>14</v>
      </c>
      <c r="E6" s="42" t="s">
        <v>61</v>
      </c>
      <c r="F6" s="42" t="s">
        <v>77</v>
      </c>
      <c r="G6" s="51"/>
      <c r="H6" s="42" t="s">
        <v>13</v>
      </c>
      <c r="I6" s="42" t="s">
        <v>14</v>
      </c>
      <c r="J6" s="42" t="s">
        <v>61</v>
      </c>
      <c r="K6" s="42" t="s">
        <v>77</v>
      </c>
      <c r="L6" s="51"/>
      <c r="M6" s="42" t="s">
        <v>13</v>
      </c>
      <c r="N6" s="42" t="s">
        <v>14</v>
      </c>
      <c r="O6" s="42" t="s">
        <v>61</v>
      </c>
      <c r="P6" s="56"/>
      <c r="Q6" s="9"/>
    </row>
    <row r="7" spans="1:18" ht="14.25" customHeight="1">
      <c r="A7" s="41" t="s">
        <v>2</v>
      </c>
      <c r="B7" s="41">
        <v>1</v>
      </c>
      <c r="C7" s="41">
        <v>2</v>
      </c>
      <c r="D7" s="41">
        <v>5</v>
      </c>
      <c r="E7" s="41">
        <v>6</v>
      </c>
      <c r="F7" s="41">
        <v>7</v>
      </c>
      <c r="G7" s="41">
        <v>2</v>
      </c>
      <c r="H7" s="41">
        <v>9</v>
      </c>
      <c r="I7" s="41">
        <v>10</v>
      </c>
      <c r="J7" s="41">
        <v>11</v>
      </c>
      <c r="K7" s="41">
        <v>12</v>
      </c>
      <c r="L7" s="41">
        <v>3</v>
      </c>
      <c r="M7" s="41">
        <v>4</v>
      </c>
      <c r="N7" s="41">
        <v>5</v>
      </c>
      <c r="O7" s="41">
        <v>6</v>
      </c>
      <c r="P7" s="41">
        <v>7</v>
      </c>
    </row>
    <row r="8" spans="1:18" ht="15.75" customHeight="1">
      <c r="A8" s="12" t="s">
        <v>3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43" t="s">
        <v>42</v>
      </c>
      <c r="R8" s="11"/>
    </row>
    <row r="9" spans="1:18" ht="31.5">
      <c r="A9" s="13" t="s">
        <v>15</v>
      </c>
      <c r="B9" s="45">
        <f t="shared" ref="B9:O9" si="0">B10+B11</f>
        <v>404334</v>
      </c>
      <c r="C9" s="45">
        <f t="shared" si="0"/>
        <v>35000</v>
      </c>
      <c r="D9" s="45">
        <f t="shared" si="0"/>
        <v>306500</v>
      </c>
      <c r="E9" s="45">
        <f t="shared" si="0"/>
        <v>40334</v>
      </c>
      <c r="F9" s="45">
        <f t="shared" si="0"/>
        <v>22500</v>
      </c>
      <c r="G9" s="45">
        <f t="shared" si="0"/>
        <v>382729</v>
      </c>
      <c r="H9" s="45">
        <f t="shared" si="0"/>
        <v>33323</v>
      </c>
      <c r="I9" s="45">
        <f t="shared" si="0"/>
        <v>282827</v>
      </c>
      <c r="J9" s="45">
        <f t="shared" si="0"/>
        <v>44079</v>
      </c>
      <c r="K9" s="45">
        <f t="shared" si="0"/>
        <v>22500</v>
      </c>
      <c r="L9" s="45">
        <f t="shared" si="0"/>
        <v>299998</v>
      </c>
      <c r="M9" s="45">
        <f t="shared" si="0"/>
        <v>28184</v>
      </c>
      <c r="N9" s="45">
        <f t="shared" si="0"/>
        <v>237735</v>
      </c>
      <c r="O9" s="45">
        <f t="shared" si="0"/>
        <v>34079</v>
      </c>
      <c r="P9" s="46">
        <f>L9/G9*100</f>
        <v>78.383921782775801</v>
      </c>
      <c r="R9" s="11"/>
    </row>
    <row r="10" spans="1:18" s="7" customFormat="1">
      <c r="A10" s="30" t="s">
        <v>16</v>
      </c>
      <c r="B10" s="14">
        <f>SUM(C10:F10)</f>
        <v>362334</v>
      </c>
      <c r="C10" s="31">
        <f>H10+M10</f>
        <v>0</v>
      </c>
      <c r="D10" s="31">
        <v>300000</v>
      </c>
      <c r="E10" s="31">
        <v>40334</v>
      </c>
      <c r="F10" s="31">
        <v>22000</v>
      </c>
      <c r="G10" s="14">
        <f>H10+I10+J10+K10</f>
        <v>340729</v>
      </c>
      <c r="H10" s="31">
        <v>0</v>
      </c>
      <c r="I10" s="31">
        <v>274650</v>
      </c>
      <c r="J10" s="31">
        <v>44079</v>
      </c>
      <c r="K10" s="31">
        <v>22000</v>
      </c>
      <c r="L10" s="14">
        <f>M10+N10+O10</f>
        <v>263807</v>
      </c>
      <c r="M10" s="31">
        <v>0</v>
      </c>
      <c r="N10" s="31">
        <v>229728</v>
      </c>
      <c r="O10" s="31">
        <v>34079</v>
      </c>
      <c r="P10" s="43">
        <f t="shared" ref="P10:P58" si="1">L10/G10*100</f>
        <v>77.424287336857148</v>
      </c>
      <c r="R10" s="10"/>
    </row>
    <row r="11" spans="1:18" s="7" customFormat="1">
      <c r="A11" s="32" t="s">
        <v>17</v>
      </c>
      <c r="B11" s="14">
        <f>SUM(C11:F11)</f>
        <v>42000</v>
      </c>
      <c r="C11" s="31">
        <v>35000</v>
      </c>
      <c r="D11" s="31">
        <v>6500</v>
      </c>
      <c r="E11" s="31">
        <f>J11+O11</f>
        <v>0</v>
      </c>
      <c r="F11" s="31">
        <v>500</v>
      </c>
      <c r="G11" s="14">
        <f>H11+I11+J11+K11</f>
        <v>42000</v>
      </c>
      <c r="H11" s="31">
        <v>33323</v>
      </c>
      <c r="I11" s="31">
        <v>8177</v>
      </c>
      <c r="J11" s="31">
        <v>0</v>
      </c>
      <c r="K11" s="31">
        <v>500</v>
      </c>
      <c r="L11" s="14">
        <f>M11+N11+O11</f>
        <v>36191</v>
      </c>
      <c r="M11" s="31">
        <v>28184</v>
      </c>
      <c r="N11" s="31">
        <v>8007</v>
      </c>
      <c r="O11" s="31">
        <v>0</v>
      </c>
      <c r="P11" s="43">
        <f t="shared" si="1"/>
        <v>86.169047619047618</v>
      </c>
    </row>
    <row r="12" spans="1:18" s="9" customFormat="1">
      <c r="A12" s="15" t="s">
        <v>25</v>
      </c>
      <c r="B12" s="47">
        <f t="shared" ref="B12:O12" si="2">B13+B14</f>
        <v>22439</v>
      </c>
      <c r="C12" s="47">
        <f t="shared" si="2"/>
        <v>0</v>
      </c>
      <c r="D12" s="47">
        <f t="shared" si="2"/>
        <v>11399</v>
      </c>
      <c r="E12" s="47">
        <f t="shared" si="2"/>
        <v>11040</v>
      </c>
      <c r="F12" s="47">
        <f t="shared" si="2"/>
        <v>0</v>
      </c>
      <c r="G12" s="47">
        <f t="shared" si="2"/>
        <v>23647</v>
      </c>
      <c r="H12" s="47">
        <f t="shared" si="2"/>
        <v>0</v>
      </c>
      <c r="I12" s="47">
        <f t="shared" si="2"/>
        <v>11031</v>
      </c>
      <c r="J12" s="47">
        <f t="shared" si="2"/>
        <v>12616</v>
      </c>
      <c r="K12" s="47">
        <f t="shared" si="2"/>
        <v>0</v>
      </c>
      <c r="L12" s="47">
        <f t="shared" si="2"/>
        <v>17744</v>
      </c>
      <c r="M12" s="47">
        <f t="shared" si="2"/>
        <v>0</v>
      </c>
      <c r="N12" s="47">
        <f t="shared" si="2"/>
        <v>5496</v>
      </c>
      <c r="O12" s="47">
        <f t="shared" si="2"/>
        <v>12248</v>
      </c>
      <c r="P12" s="46">
        <f t="shared" si="1"/>
        <v>75.037002579608398</v>
      </c>
    </row>
    <row r="13" spans="1:18" s="9" customFormat="1" ht="31.5">
      <c r="A13" s="33" t="s">
        <v>80</v>
      </c>
      <c r="B13" s="14">
        <f>SUM(C13:F13)</f>
        <v>11040</v>
      </c>
      <c r="C13" s="35">
        <f>H13+M13</f>
        <v>0</v>
      </c>
      <c r="D13" s="35">
        <f>I13+N13</f>
        <v>0</v>
      </c>
      <c r="E13" s="35">
        <v>11040</v>
      </c>
      <c r="F13" s="35">
        <v>0</v>
      </c>
      <c r="G13" s="14">
        <f>H13+I13+J13+K13</f>
        <v>12616</v>
      </c>
      <c r="H13" s="34">
        <v>0</v>
      </c>
      <c r="I13" s="34">
        <v>0</v>
      </c>
      <c r="J13" s="34">
        <v>12616</v>
      </c>
      <c r="K13" s="34">
        <v>0</v>
      </c>
      <c r="L13" s="14">
        <f>M13+N13+O13</f>
        <v>12248</v>
      </c>
      <c r="M13" s="12">
        <v>0</v>
      </c>
      <c r="N13" s="12">
        <v>0</v>
      </c>
      <c r="O13" s="31">
        <v>12248</v>
      </c>
      <c r="P13" s="43">
        <f t="shared" si="1"/>
        <v>97.083069118579573</v>
      </c>
    </row>
    <row r="14" spans="1:18" s="6" customFormat="1" ht="48.75" customHeight="1">
      <c r="A14" s="33" t="s">
        <v>18</v>
      </c>
      <c r="B14" s="14">
        <f>SUM(C14:F14)</f>
        <v>11399</v>
      </c>
      <c r="C14" s="35">
        <f>H14+M14</f>
        <v>0</v>
      </c>
      <c r="D14" s="35">
        <v>11399</v>
      </c>
      <c r="E14" s="35">
        <f>J14+O14</f>
        <v>0</v>
      </c>
      <c r="F14" s="35">
        <v>0</v>
      </c>
      <c r="G14" s="14">
        <f>H14+I14+J14+K14</f>
        <v>11031</v>
      </c>
      <c r="H14" s="35">
        <v>0</v>
      </c>
      <c r="I14" s="35">
        <v>11031</v>
      </c>
      <c r="J14" s="31">
        <v>0</v>
      </c>
      <c r="K14" s="35">
        <v>0</v>
      </c>
      <c r="L14" s="14">
        <f t="shared" ref="L14:L42" si="3">M14+N14+O14</f>
        <v>5496</v>
      </c>
      <c r="M14" s="35">
        <v>0</v>
      </c>
      <c r="N14" s="35">
        <v>5496</v>
      </c>
      <c r="O14" s="31">
        <v>0</v>
      </c>
      <c r="P14" s="43">
        <f t="shared" si="1"/>
        <v>49.823225455534406</v>
      </c>
    </row>
    <row r="15" spans="1:18">
      <c r="A15" s="12" t="s">
        <v>24</v>
      </c>
      <c r="B15" s="47">
        <f t="shared" ref="B15:O15" si="4">B16+B17+B18</f>
        <v>159907</v>
      </c>
      <c r="C15" s="47">
        <f t="shared" si="4"/>
        <v>15298</v>
      </c>
      <c r="D15" s="47">
        <f t="shared" si="4"/>
        <v>94290</v>
      </c>
      <c r="E15" s="47">
        <f t="shared" si="4"/>
        <v>43109</v>
      </c>
      <c r="F15" s="47">
        <f t="shared" si="4"/>
        <v>7210</v>
      </c>
      <c r="G15" s="47">
        <f t="shared" si="4"/>
        <v>245842</v>
      </c>
      <c r="H15" s="47">
        <f t="shared" si="4"/>
        <v>15888</v>
      </c>
      <c r="I15" s="47">
        <f t="shared" si="4"/>
        <v>93949</v>
      </c>
      <c r="J15" s="47">
        <f t="shared" si="4"/>
        <v>128795</v>
      </c>
      <c r="K15" s="47">
        <f t="shared" si="4"/>
        <v>7210</v>
      </c>
      <c r="L15" s="45">
        <f t="shared" si="3"/>
        <v>82512</v>
      </c>
      <c r="M15" s="47">
        <f t="shared" si="4"/>
        <v>15415</v>
      </c>
      <c r="N15" s="47">
        <f t="shared" si="4"/>
        <v>57973</v>
      </c>
      <c r="O15" s="47">
        <f t="shared" si="4"/>
        <v>9124</v>
      </c>
      <c r="P15" s="46">
        <f t="shared" si="1"/>
        <v>33.563020151153992</v>
      </c>
    </row>
    <row r="16" spans="1:18" s="7" customFormat="1">
      <c r="A16" s="36" t="s">
        <v>81</v>
      </c>
      <c r="B16" s="14">
        <f>SUM(C16:F16)</f>
        <v>134348</v>
      </c>
      <c r="C16" s="31">
        <f>H16+M16</f>
        <v>0</v>
      </c>
      <c r="D16" s="31">
        <v>88300</v>
      </c>
      <c r="E16" s="31">
        <v>39348</v>
      </c>
      <c r="F16" s="31">
        <v>6700</v>
      </c>
      <c r="G16" s="14">
        <f>H16+I16+J16+K16</f>
        <v>220034</v>
      </c>
      <c r="H16" s="31">
        <v>0</v>
      </c>
      <c r="I16" s="31">
        <v>88300</v>
      </c>
      <c r="J16" s="31">
        <v>125034</v>
      </c>
      <c r="K16" s="31">
        <v>6700</v>
      </c>
      <c r="L16" s="14">
        <f t="shared" si="3"/>
        <v>59381</v>
      </c>
      <c r="M16" s="31">
        <v>0</v>
      </c>
      <c r="N16" s="31">
        <v>54018</v>
      </c>
      <c r="O16" s="31">
        <v>5363</v>
      </c>
      <c r="P16" s="43">
        <f t="shared" si="1"/>
        <v>26.987192888371798</v>
      </c>
    </row>
    <row r="17" spans="1:18" s="7" customFormat="1">
      <c r="A17" s="30" t="s">
        <v>19</v>
      </c>
      <c r="B17" s="14">
        <f t="shared" ref="B17:B37" si="5">SUM(C17:F17)</f>
        <v>6961</v>
      </c>
      <c r="C17" s="31">
        <v>0</v>
      </c>
      <c r="D17" s="31">
        <v>2950</v>
      </c>
      <c r="E17" s="31">
        <v>3761</v>
      </c>
      <c r="F17" s="31">
        <v>250</v>
      </c>
      <c r="G17" s="14">
        <f t="shared" ref="G17:G37" si="6">H17+I17+J17+K17</f>
        <v>7210</v>
      </c>
      <c r="H17" s="31">
        <v>240</v>
      </c>
      <c r="I17" s="31">
        <v>2959</v>
      </c>
      <c r="J17" s="31">
        <v>3761</v>
      </c>
      <c r="K17" s="31">
        <v>250</v>
      </c>
      <c r="L17" s="14">
        <f t="shared" si="3"/>
        <v>6772</v>
      </c>
      <c r="M17" s="31">
        <v>240</v>
      </c>
      <c r="N17" s="31">
        <v>2771</v>
      </c>
      <c r="O17" s="31">
        <v>3761</v>
      </c>
      <c r="P17" s="43">
        <f t="shared" si="1"/>
        <v>93.925104022191391</v>
      </c>
    </row>
    <row r="18" spans="1:18" s="7" customFormat="1" ht="31.5">
      <c r="A18" s="30" t="s">
        <v>20</v>
      </c>
      <c r="B18" s="14">
        <f t="shared" si="5"/>
        <v>18598</v>
      </c>
      <c r="C18" s="31">
        <v>15298</v>
      </c>
      <c r="D18" s="31">
        <v>3040</v>
      </c>
      <c r="E18" s="31">
        <f>J18+O18</f>
        <v>0</v>
      </c>
      <c r="F18" s="31">
        <v>260</v>
      </c>
      <c r="G18" s="14">
        <f t="shared" si="6"/>
        <v>18598</v>
      </c>
      <c r="H18" s="36">
        <v>15648</v>
      </c>
      <c r="I18" s="36">
        <v>2690</v>
      </c>
      <c r="J18" s="31">
        <v>0</v>
      </c>
      <c r="K18" s="36">
        <v>260</v>
      </c>
      <c r="L18" s="14">
        <f t="shared" si="3"/>
        <v>16359</v>
      </c>
      <c r="M18" s="36">
        <v>15175</v>
      </c>
      <c r="N18" s="36">
        <v>1184</v>
      </c>
      <c r="O18" s="31">
        <v>0</v>
      </c>
      <c r="P18" s="43">
        <f t="shared" si="1"/>
        <v>87.961071082912142</v>
      </c>
    </row>
    <row r="19" spans="1:18">
      <c r="A19" s="12" t="s">
        <v>21</v>
      </c>
      <c r="B19" s="45">
        <f t="shared" ref="B19:H19" si="7">B20+B21+B22</f>
        <v>38430</v>
      </c>
      <c r="C19" s="45">
        <f t="shared" si="7"/>
        <v>0</v>
      </c>
      <c r="D19" s="45">
        <f t="shared" si="7"/>
        <v>22030</v>
      </c>
      <c r="E19" s="45">
        <f t="shared" si="7"/>
        <v>14500</v>
      </c>
      <c r="F19" s="45">
        <f t="shared" si="7"/>
        <v>1900</v>
      </c>
      <c r="G19" s="45">
        <f t="shared" si="7"/>
        <v>350213</v>
      </c>
      <c r="H19" s="45">
        <f t="shared" si="7"/>
        <v>82481</v>
      </c>
      <c r="I19" s="45">
        <f t="shared" ref="I19:O19" si="8">I20+I21+I22</f>
        <v>124936</v>
      </c>
      <c r="J19" s="45">
        <f t="shared" si="8"/>
        <v>140896</v>
      </c>
      <c r="K19" s="45">
        <f t="shared" si="8"/>
        <v>1900</v>
      </c>
      <c r="L19" s="45">
        <f t="shared" si="8"/>
        <v>345284</v>
      </c>
      <c r="M19" s="45">
        <f t="shared" si="8"/>
        <v>82481</v>
      </c>
      <c r="N19" s="45">
        <f t="shared" si="8"/>
        <v>121907</v>
      </c>
      <c r="O19" s="45">
        <f t="shared" si="8"/>
        <v>140896</v>
      </c>
      <c r="P19" s="46">
        <f t="shared" si="1"/>
        <v>98.592570806908938</v>
      </c>
    </row>
    <row r="20" spans="1:18" s="6" customFormat="1">
      <c r="A20" s="38" t="s">
        <v>78</v>
      </c>
      <c r="B20" s="35">
        <f t="shared" si="5"/>
        <v>0</v>
      </c>
      <c r="C20" s="35">
        <v>0</v>
      </c>
      <c r="D20" s="35">
        <v>0</v>
      </c>
      <c r="E20" s="35">
        <v>0</v>
      </c>
      <c r="F20" s="35">
        <v>0</v>
      </c>
      <c r="G20" s="35">
        <f t="shared" si="6"/>
        <v>47576</v>
      </c>
      <c r="H20" s="35">
        <v>0</v>
      </c>
      <c r="I20" s="35">
        <v>47576</v>
      </c>
      <c r="J20" s="35">
        <v>0</v>
      </c>
      <c r="K20" s="35">
        <v>0</v>
      </c>
      <c r="L20" s="35">
        <f t="shared" si="3"/>
        <v>47576</v>
      </c>
      <c r="M20" s="35">
        <v>0</v>
      </c>
      <c r="N20" s="35">
        <v>47576</v>
      </c>
      <c r="O20" s="35">
        <v>0</v>
      </c>
      <c r="P20" s="43">
        <f t="shared" si="1"/>
        <v>100</v>
      </c>
    </row>
    <row r="21" spans="1:18" s="7" customFormat="1">
      <c r="A21" s="36" t="s">
        <v>22</v>
      </c>
      <c r="B21" s="14">
        <f t="shared" si="5"/>
        <v>23930</v>
      </c>
      <c r="C21" s="31">
        <f>H21+M21</f>
        <v>0</v>
      </c>
      <c r="D21" s="31">
        <v>22030</v>
      </c>
      <c r="E21" s="31">
        <v>0</v>
      </c>
      <c r="F21" s="31">
        <v>1900</v>
      </c>
      <c r="G21" s="14">
        <f t="shared" si="6"/>
        <v>29980</v>
      </c>
      <c r="H21" s="31">
        <v>0</v>
      </c>
      <c r="I21" s="31">
        <v>24056</v>
      </c>
      <c r="J21" s="31">
        <v>4024</v>
      </c>
      <c r="K21" s="31">
        <v>1900</v>
      </c>
      <c r="L21" s="14">
        <f t="shared" si="3"/>
        <v>25051</v>
      </c>
      <c r="M21" s="31">
        <v>0</v>
      </c>
      <c r="N21" s="31">
        <v>21027</v>
      </c>
      <c r="O21" s="31">
        <v>4024</v>
      </c>
      <c r="P21" s="43">
        <f t="shared" si="1"/>
        <v>83.559039359573049</v>
      </c>
    </row>
    <row r="22" spans="1:18" s="7" customFormat="1">
      <c r="A22" s="36" t="s">
        <v>82</v>
      </c>
      <c r="B22" s="14">
        <f t="shared" si="5"/>
        <v>14500</v>
      </c>
      <c r="C22" s="31">
        <v>0</v>
      </c>
      <c r="D22" s="31">
        <v>0</v>
      </c>
      <c r="E22" s="31">
        <v>14500</v>
      </c>
      <c r="F22" s="31">
        <v>0</v>
      </c>
      <c r="G22" s="14">
        <f t="shared" si="6"/>
        <v>272657</v>
      </c>
      <c r="H22" s="31">
        <v>82481</v>
      </c>
      <c r="I22" s="31">
        <v>53304</v>
      </c>
      <c r="J22" s="31">
        <v>136872</v>
      </c>
      <c r="K22" s="31">
        <v>0</v>
      </c>
      <c r="L22" s="14">
        <f t="shared" si="3"/>
        <v>272657</v>
      </c>
      <c r="M22" s="31">
        <v>82481</v>
      </c>
      <c r="N22" s="31">
        <v>53304</v>
      </c>
      <c r="O22" s="31">
        <v>136872</v>
      </c>
      <c r="P22" s="43">
        <f t="shared" si="1"/>
        <v>100</v>
      </c>
    </row>
    <row r="23" spans="1:18" ht="31.5">
      <c r="A23" s="13" t="s">
        <v>23</v>
      </c>
      <c r="B23" s="14">
        <f>B24+B25+B26+B27</f>
        <v>184467</v>
      </c>
      <c r="C23" s="14">
        <f t="shared" ref="C23:K23" si="9">C24+C25+C26+C27</f>
        <v>92062</v>
      </c>
      <c r="D23" s="14">
        <f t="shared" si="9"/>
        <v>85645</v>
      </c>
      <c r="E23" s="14">
        <f t="shared" si="9"/>
        <v>0</v>
      </c>
      <c r="F23" s="14">
        <f t="shared" si="9"/>
        <v>6760</v>
      </c>
      <c r="G23" s="45">
        <f t="shared" si="9"/>
        <v>185190</v>
      </c>
      <c r="H23" s="45">
        <f t="shared" si="9"/>
        <v>92585</v>
      </c>
      <c r="I23" s="45">
        <f t="shared" si="9"/>
        <v>85845</v>
      </c>
      <c r="J23" s="45">
        <f t="shared" si="9"/>
        <v>0</v>
      </c>
      <c r="K23" s="45">
        <f t="shared" si="9"/>
        <v>6760</v>
      </c>
      <c r="L23" s="45">
        <f t="shared" si="3"/>
        <v>166055</v>
      </c>
      <c r="M23" s="45">
        <f>M24+M25+M26+M27</f>
        <v>87297</v>
      </c>
      <c r="N23" s="45">
        <f>N24+N25+N26+N27</f>
        <v>78758</v>
      </c>
      <c r="O23" s="45">
        <f>O24+O25+O26+O27</f>
        <v>0</v>
      </c>
      <c r="P23" s="46">
        <f t="shared" si="1"/>
        <v>89.667368648415149</v>
      </c>
    </row>
    <row r="24" spans="1:18" s="7" customFormat="1">
      <c r="A24" s="30" t="s">
        <v>65</v>
      </c>
      <c r="B24" s="14">
        <f t="shared" si="5"/>
        <v>126543</v>
      </c>
      <c r="C24" s="31">
        <v>68543</v>
      </c>
      <c r="D24" s="31">
        <v>53000</v>
      </c>
      <c r="E24" s="31">
        <f>J24+O24</f>
        <v>0</v>
      </c>
      <c r="F24" s="31">
        <v>5000</v>
      </c>
      <c r="G24" s="14">
        <f t="shared" si="6"/>
        <v>125387</v>
      </c>
      <c r="H24" s="31">
        <v>69443</v>
      </c>
      <c r="I24" s="31">
        <v>50944</v>
      </c>
      <c r="J24" s="31">
        <v>0</v>
      </c>
      <c r="K24" s="31">
        <v>5000</v>
      </c>
      <c r="L24" s="14">
        <f t="shared" si="3"/>
        <v>108012</v>
      </c>
      <c r="M24" s="31">
        <v>64155</v>
      </c>
      <c r="N24" s="31">
        <v>43857</v>
      </c>
      <c r="O24" s="31">
        <v>0</v>
      </c>
      <c r="P24" s="43">
        <f t="shared" si="1"/>
        <v>86.142901576718472</v>
      </c>
    </row>
    <row r="25" spans="1:18" s="7" customFormat="1" ht="33.75" customHeight="1">
      <c r="A25" s="30" t="s">
        <v>27</v>
      </c>
      <c r="B25" s="14">
        <f t="shared" si="5"/>
        <v>13111</v>
      </c>
      <c r="C25" s="31">
        <v>4111</v>
      </c>
      <c r="D25" s="31">
        <v>8280</v>
      </c>
      <c r="E25" s="31">
        <f>J25+O25</f>
        <v>0</v>
      </c>
      <c r="F25" s="31">
        <v>720</v>
      </c>
      <c r="G25" s="14">
        <f t="shared" si="6"/>
        <v>10941</v>
      </c>
      <c r="H25" s="31">
        <v>1972</v>
      </c>
      <c r="I25" s="31">
        <v>8249</v>
      </c>
      <c r="J25" s="31">
        <v>0</v>
      </c>
      <c r="K25" s="31">
        <v>720</v>
      </c>
      <c r="L25" s="14">
        <f t="shared" si="3"/>
        <v>10221</v>
      </c>
      <c r="M25" s="31">
        <v>1972</v>
      </c>
      <c r="N25" s="31">
        <v>8249</v>
      </c>
      <c r="O25" s="31">
        <v>0</v>
      </c>
      <c r="P25" s="43">
        <f t="shared" si="1"/>
        <v>93.419248697559638</v>
      </c>
    </row>
    <row r="26" spans="1:18" s="7" customFormat="1">
      <c r="A26" s="30" t="s">
        <v>64</v>
      </c>
      <c r="B26" s="14">
        <f t="shared" si="5"/>
        <v>13000</v>
      </c>
      <c r="C26" s="31">
        <f>H26+M26</f>
        <v>0</v>
      </c>
      <c r="D26" s="31">
        <v>11960</v>
      </c>
      <c r="E26" s="31">
        <f>J26+O26</f>
        <v>0</v>
      </c>
      <c r="F26" s="31">
        <v>1040</v>
      </c>
      <c r="G26" s="14">
        <f t="shared" si="6"/>
        <v>13759</v>
      </c>
      <c r="H26" s="31">
        <v>0</v>
      </c>
      <c r="I26" s="31">
        <v>12719</v>
      </c>
      <c r="J26" s="31">
        <v>0</v>
      </c>
      <c r="K26" s="31">
        <v>1040</v>
      </c>
      <c r="L26" s="14">
        <f t="shared" si="3"/>
        <v>12719</v>
      </c>
      <c r="M26" s="31">
        <v>0</v>
      </c>
      <c r="N26" s="31">
        <v>12719</v>
      </c>
      <c r="O26" s="31">
        <v>0</v>
      </c>
      <c r="P26" s="43">
        <f t="shared" si="1"/>
        <v>92.441311141798096</v>
      </c>
    </row>
    <row r="27" spans="1:18" s="7" customFormat="1" ht="31.5">
      <c r="A27" s="30" t="s">
        <v>63</v>
      </c>
      <c r="B27" s="14">
        <f t="shared" si="5"/>
        <v>31813</v>
      </c>
      <c r="C27" s="31">
        <v>19408</v>
      </c>
      <c r="D27" s="31">
        <v>12405</v>
      </c>
      <c r="E27" s="31">
        <f>J27+O27</f>
        <v>0</v>
      </c>
      <c r="F27" s="31">
        <v>0</v>
      </c>
      <c r="G27" s="14">
        <f t="shared" si="6"/>
        <v>35103</v>
      </c>
      <c r="H27" s="31">
        <v>21170</v>
      </c>
      <c r="I27" s="31">
        <v>13933</v>
      </c>
      <c r="J27" s="31">
        <v>0</v>
      </c>
      <c r="K27" s="31">
        <v>0</v>
      </c>
      <c r="L27" s="14">
        <f t="shared" si="3"/>
        <v>35103</v>
      </c>
      <c r="M27" s="31">
        <v>21170</v>
      </c>
      <c r="N27" s="31">
        <v>13933</v>
      </c>
      <c r="O27" s="31">
        <v>0</v>
      </c>
      <c r="P27" s="43">
        <f t="shared" si="1"/>
        <v>100</v>
      </c>
    </row>
    <row r="28" spans="1:18" ht="31.5">
      <c r="A28" s="13" t="s">
        <v>26</v>
      </c>
      <c r="B28" s="49">
        <f t="shared" ref="B28:O28" si="10">SUM(B29:B37)</f>
        <v>2105888</v>
      </c>
      <c r="C28" s="45">
        <f t="shared" si="10"/>
        <v>62565</v>
      </c>
      <c r="D28" s="45">
        <f t="shared" si="10"/>
        <v>682410</v>
      </c>
      <c r="E28" s="45">
        <f t="shared" si="10"/>
        <v>1335573</v>
      </c>
      <c r="F28" s="45">
        <f t="shared" si="10"/>
        <v>25340</v>
      </c>
      <c r="G28" s="45">
        <f t="shared" si="10"/>
        <v>2678017</v>
      </c>
      <c r="H28" s="45">
        <f t="shared" si="10"/>
        <v>62804</v>
      </c>
      <c r="I28" s="45">
        <f t="shared" si="10"/>
        <v>727384</v>
      </c>
      <c r="J28" s="45">
        <f t="shared" si="10"/>
        <v>1862489</v>
      </c>
      <c r="K28" s="45">
        <f t="shared" si="10"/>
        <v>25340</v>
      </c>
      <c r="L28" s="45">
        <f t="shared" si="3"/>
        <v>2379250</v>
      </c>
      <c r="M28" s="45">
        <f t="shared" si="10"/>
        <v>58703</v>
      </c>
      <c r="N28" s="45">
        <f t="shared" si="10"/>
        <v>585912</v>
      </c>
      <c r="O28" s="45">
        <f t="shared" si="10"/>
        <v>1734635</v>
      </c>
      <c r="P28" s="46">
        <f t="shared" si="1"/>
        <v>88.843722799369829</v>
      </c>
    </row>
    <row r="29" spans="1:18" s="7" customFormat="1">
      <c r="A29" s="30" t="s">
        <v>67</v>
      </c>
      <c r="B29" s="14">
        <f t="shared" si="5"/>
        <v>165493</v>
      </c>
      <c r="C29" s="31">
        <f>H29+M29</f>
        <v>0</v>
      </c>
      <c r="D29" s="31">
        <v>2760</v>
      </c>
      <c r="E29" s="31">
        <v>162493</v>
      </c>
      <c r="F29" s="31">
        <v>240</v>
      </c>
      <c r="G29" s="14">
        <f t="shared" si="6"/>
        <v>196913</v>
      </c>
      <c r="H29" s="31">
        <v>0</v>
      </c>
      <c r="I29" s="31">
        <v>8793</v>
      </c>
      <c r="J29" s="31">
        <v>187880</v>
      </c>
      <c r="K29" s="31">
        <v>240</v>
      </c>
      <c r="L29" s="14">
        <f t="shared" si="3"/>
        <v>196587</v>
      </c>
      <c r="M29" s="31">
        <v>0</v>
      </c>
      <c r="N29" s="31">
        <v>8793</v>
      </c>
      <c r="O29" s="31">
        <v>187794</v>
      </c>
      <c r="P29" s="43">
        <f t="shared" si="1"/>
        <v>99.834444653222491</v>
      </c>
    </row>
    <row r="30" spans="1:18" s="7" customFormat="1">
      <c r="A30" s="30" t="s">
        <v>68</v>
      </c>
      <c r="B30" s="14">
        <f t="shared" si="5"/>
        <v>137462</v>
      </c>
      <c r="C30" s="31">
        <v>7462</v>
      </c>
      <c r="D30" s="31">
        <v>119600</v>
      </c>
      <c r="E30" s="31">
        <f>J30+O30</f>
        <v>0</v>
      </c>
      <c r="F30" s="31">
        <v>10400</v>
      </c>
      <c r="G30" s="14">
        <f t="shared" si="6"/>
        <v>170326</v>
      </c>
      <c r="H30" s="31">
        <v>7612</v>
      </c>
      <c r="I30" s="31">
        <v>152314</v>
      </c>
      <c r="J30" s="31">
        <v>0</v>
      </c>
      <c r="K30" s="31">
        <v>10400</v>
      </c>
      <c r="L30" s="14">
        <f t="shared" si="3"/>
        <v>154203</v>
      </c>
      <c r="M30" s="31">
        <v>7548</v>
      </c>
      <c r="N30" s="31">
        <v>146655</v>
      </c>
      <c r="O30" s="31">
        <v>0</v>
      </c>
      <c r="P30" s="43">
        <f t="shared" si="1"/>
        <v>90.534034733393611</v>
      </c>
    </row>
    <row r="31" spans="1:18" s="7" customFormat="1" ht="31.5">
      <c r="A31" s="30" t="s">
        <v>62</v>
      </c>
      <c r="B31" s="14">
        <f t="shared" si="5"/>
        <v>144201</v>
      </c>
      <c r="C31" s="31">
        <f>H31+M31</f>
        <v>0</v>
      </c>
      <c r="D31" s="31">
        <v>18400</v>
      </c>
      <c r="E31" s="31">
        <v>124201</v>
      </c>
      <c r="F31" s="31">
        <v>1600</v>
      </c>
      <c r="G31" s="14">
        <f t="shared" si="6"/>
        <v>165353</v>
      </c>
      <c r="H31" s="31">
        <v>0</v>
      </c>
      <c r="I31" s="31">
        <v>24077</v>
      </c>
      <c r="J31" s="31">
        <v>139676</v>
      </c>
      <c r="K31" s="31">
        <v>1600</v>
      </c>
      <c r="L31" s="14">
        <f t="shared" si="3"/>
        <v>158726</v>
      </c>
      <c r="M31" s="31">
        <v>0</v>
      </c>
      <c r="N31" s="31">
        <v>23972</v>
      </c>
      <c r="O31" s="31">
        <v>134754</v>
      </c>
      <c r="P31" s="43">
        <f t="shared" si="1"/>
        <v>95.992210603980581</v>
      </c>
      <c r="R31" s="7" t="s">
        <v>42</v>
      </c>
    </row>
    <row r="32" spans="1:18" s="7" customFormat="1" ht="47.25">
      <c r="A32" s="30" t="s">
        <v>84</v>
      </c>
      <c r="B32" s="14">
        <f t="shared" si="5"/>
        <v>224379</v>
      </c>
      <c r="C32" s="31">
        <v>55103</v>
      </c>
      <c r="D32" s="31">
        <v>110697</v>
      </c>
      <c r="E32" s="31">
        <v>48879</v>
      </c>
      <c r="F32" s="31">
        <v>9700</v>
      </c>
      <c r="G32" s="14">
        <f t="shared" si="6"/>
        <v>251986</v>
      </c>
      <c r="H32" s="31">
        <v>55192</v>
      </c>
      <c r="I32" s="31">
        <v>127238</v>
      </c>
      <c r="J32" s="31">
        <v>59856</v>
      </c>
      <c r="K32" s="31">
        <v>9700</v>
      </c>
      <c r="L32" s="14">
        <f t="shared" si="3"/>
        <v>213917</v>
      </c>
      <c r="M32" s="31">
        <v>51155</v>
      </c>
      <c r="N32" s="31">
        <v>125696</v>
      </c>
      <c r="O32" s="31">
        <v>37066</v>
      </c>
      <c r="P32" s="43">
        <f t="shared" si="1"/>
        <v>84.892414657957175</v>
      </c>
    </row>
    <row r="33" spans="1:16" s="7" customFormat="1">
      <c r="A33" s="36" t="s">
        <v>28</v>
      </c>
      <c r="B33" s="14">
        <f t="shared" si="5"/>
        <v>9000</v>
      </c>
      <c r="C33" s="31">
        <f>H33+M33</f>
        <v>0</v>
      </c>
      <c r="D33" s="31">
        <v>8300</v>
      </c>
      <c r="E33" s="31">
        <f>J33+O33</f>
        <v>0</v>
      </c>
      <c r="F33" s="31">
        <v>700</v>
      </c>
      <c r="G33" s="14">
        <f t="shared" si="6"/>
        <v>9028</v>
      </c>
      <c r="H33" s="31">
        <v>0</v>
      </c>
      <c r="I33" s="31">
        <v>8328</v>
      </c>
      <c r="J33" s="31">
        <v>0</v>
      </c>
      <c r="K33" s="31">
        <v>700</v>
      </c>
      <c r="L33" s="14">
        <f t="shared" si="3"/>
        <v>8328</v>
      </c>
      <c r="M33" s="31">
        <v>0</v>
      </c>
      <c r="N33" s="31">
        <v>8328</v>
      </c>
      <c r="O33" s="31">
        <v>0</v>
      </c>
      <c r="P33" s="43">
        <f t="shared" si="1"/>
        <v>92.246344705361096</v>
      </c>
    </row>
    <row r="34" spans="1:16" s="7" customFormat="1">
      <c r="A34" s="36" t="s">
        <v>29</v>
      </c>
      <c r="B34" s="14">
        <f t="shared" si="5"/>
        <v>382585</v>
      </c>
      <c r="C34" s="31">
        <f>H34+M34</f>
        <v>0</v>
      </c>
      <c r="D34" s="31">
        <v>382585</v>
      </c>
      <c r="E34" s="31">
        <f>J34+O34</f>
        <v>0</v>
      </c>
      <c r="F34" s="31">
        <v>0</v>
      </c>
      <c r="G34" s="14">
        <f t="shared" si="6"/>
        <v>382585</v>
      </c>
      <c r="H34" s="31">
        <v>0</v>
      </c>
      <c r="I34" s="31">
        <v>382585</v>
      </c>
      <c r="J34" s="31">
        <v>0</v>
      </c>
      <c r="K34" s="31">
        <v>0</v>
      </c>
      <c r="L34" s="14">
        <f t="shared" si="3"/>
        <v>248617</v>
      </c>
      <c r="M34" s="31">
        <v>0</v>
      </c>
      <c r="N34" s="31">
        <v>248617</v>
      </c>
      <c r="O34" s="31">
        <v>0</v>
      </c>
      <c r="P34" s="43">
        <f t="shared" si="1"/>
        <v>64.983467726126221</v>
      </c>
    </row>
    <row r="35" spans="1:16" s="6" customFormat="1" ht="16.5" customHeight="1">
      <c r="A35" s="37" t="s">
        <v>66</v>
      </c>
      <c r="B35" s="14">
        <f t="shared" si="5"/>
        <v>1000000</v>
      </c>
      <c r="C35" s="31">
        <f>H35+M35</f>
        <v>0</v>
      </c>
      <c r="D35" s="31">
        <f>I35+N35</f>
        <v>0</v>
      </c>
      <c r="E35" s="31">
        <v>1000000</v>
      </c>
      <c r="F35" s="31">
        <v>0</v>
      </c>
      <c r="G35" s="14">
        <f t="shared" si="6"/>
        <v>1400094</v>
      </c>
      <c r="H35" s="31">
        <v>0</v>
      </c>
      <c r="I35" s="31">
        <v>0</v>
      </c>
      <c r="J35" s="31">
        <v>1400094</v>
      </c>
      <c r="K35" s="31">
        <v>0</v>
      </c>
      <c r="L35" s="14">
        <f t="shared" si="3"/>
        <v>1300038</v>
      </c>
      <c r="M35" s="31">
        <v>0</v>
      </c>
      <c r="N35" s="31">
        <v>0</v>
      </c>
      <c r="O35" s="31">
        <v>1300038</v>
      </c>
      <c r="P35" s="43">
        <f t="shared" si="1"/>
        <v>92.853622685333974</v>
      </c>
    </row>
    <row r="36" spans="1:16" s="7" customFormat="1" ht="31.5">
      <c r="A36" s="30" t="s">
        <v>30</v>
      </c>
      <c r="B36" s="14">
        <f t="shared" si="5"/>
        <v>3768</v>
      </c>
      <c r="C36" s="31">
        <f>H36+M36</f>
        <v>0</v>
      </c>
      <c r="D36" s="31">
        <v>3768</v>
      </c>
      <c r="E36" s="31">
        <f>J36+O36</f>
        <v>0</v>
      </c>
      <c r="F36" s="31">
        <v>0</v>
      </c>
      <c r="G36" s="14">
        <f t="shared" si="6"/>
        <v>3968</v>
      </c>
      <c r="H36" s="31">
        <v>0</v>
      </c>
      <c r="I36" s="31">
        <v>3968</v>
      </c>
      <c r="J36" s="31">
        <v>0</v>
      </c>
      <c r="K36" s="31">
        <v>0</v>
      </c>
      <c r="L36" s="14">
        <f t="shared" si="3"/>
        <v>3770</v>
      </c>
      <c r="M36" s="31">
        <v>0</v>
      </c>
      <c r="N36" s="31">
        <v>3770</v>
      </c>
      <c r="O36" s="31">
        <v>0</v>
      </c>
      <c r="P36" s="43">
        <f t="shared" si="1"/>
        <v>95.010080645161281</v>
      </c>
    </row>
    <row r="37" spans="1:16" s="7" customFormat="1" ht="47.25">
      <c r="A37" s="30" t="s">
        <v>83</v>
      </c>
      <c r="B37" s="14">
        <f t="shared" si="5"/>
        <v>39000</v>
      </c>
      <c r="C37" s="31">
        <f>H37+M37</f>
        <v>0</v>
      </c>
      <c r="D37" s="31">
        <v>36300</v>
      </c>
      <c r="E37" s="31">
        <v>0</v>
      </c>
      <c r="F37" s="31">
        <v>2700</v>
      </c>
      <c r="G37" s="14">
        <f t="shared" si="6"/>
        <v>97764</v>
      </c>
      <c r="H37" s="31">
        <v>0</v>
      </c>
      <c r="I37" s="31">
        <v>20081</v>
      </c>
      <c r="J37" s="31">
        <v>74983</v>
      </c>
      <c r="K37" s="31">
        <v>2700</v>
      </c>
      <c r="L37" s="14">
        <f t="shared" si="3"/>
        <v>95064</v>
      </c>
      <c r="M37" s="31">
        <v>0</v>
      </c>
      <c r="N37" s="31">
        <v>20081</v>
      </c>
      <c r="O37" s="31">
        <v>74983</v>
      </c>
      <c r="P37" s="43">
        <f t="shared" si="1"/>
        <v>97.238247207561074</v>
      </c>
    </row>
    <row r="38" spans="1:16" s="9" customFormat="1" ht="47.25">
      <c r="A38" s="13" t="s">
        <v>85</v>
      </c>
      <c r="B38" s="45">
        <f t="shared" ref="B38:O38" si="11">B39+B42</f>
        <v>238740</v>
      </c>
      <c r="C38" s="45">
        <f t="shared" si="11"/>
        <v>46148</v>
      </c>
      <c r="D38" s="45">
        <f t="shared" si="11"/>
        <v>107940</v>
      </c>
      <c r="E38" s="45">
        <f t="shared" si="11"/>
        <v>74109</v>
      </c>
      <c r="F38" s="45">
        <f t="shared" si="11"/>
        <v>10543</v>
      </c>
      <c r="G38" s="45">
        <f t="shared" si="11"/>
        <v>354932</v>
      </c>
      <c r="H38" s="45">
        <f t="shared" si="11"/>
        <v>49423</v>
      </c>
      <c r="I38" s="45">
        <f t="shared" si="11"/>
        <v>145115</v>
      </c>
      <c r="J38" s="45">
        <f t="shared" si="11"/>
        <v>149851</v>
      </c>
      <c r="K38" s="45">
        <f t="shared" si="11"/>
        <v>10543</v>
      </c>
      <c r="L38" s="45">
        <f t="shared" si="3"/>
        <v>248739</v>
      </c>
      <c r="M38" s="45">
        <f t="shared" si="11"/>
        <v>46699</v>
      </c>
      <c r="N38" s="45">
        <f t="shared" si="11"/>
        <v>122691</v>
      </c>
      <c r="O38" s="45">
        <f t="shared" si="11"/>
        <v>79349</v>
      </c>
      <c r="P38" s="46">
        <f t="shared" si="1"/>
        <v>70.080747861562216</v>
      </c>
    </row>
    <row r="39" spans="1:16">
      <c r="A39" s="12" t="s">
        <v>0</v>
      </c>
      <c r="B39" s="12">
        <f t="shared" ref="B39:O39" si="12">B40+B41</f>
        <v>137539</v>
      </c>
      <c r="C39" s="12">
        <f t="shared" si="12"/>
        <v>0</v>
      </c>
      <c r="D39" s="12">
        <f t="shared" si="12"/>
        <v>57087</v>
      </c>
      <c r="E39" s="12">
        <f t="shared" si="12"/>
        <v>74109</v>
      </c>
      <c r="F39" s="12">
        <f t="shared" si="12"/>
        <v>6343</v>
      </c>
      <c r="G39" s="12">
        <f t="shared" si="12"/>
        <v>205770</v>
      </c>
      <c r="H39" s="12">
        <f t="shared" si="12"/>
        <v>2098</v>
      </c>
      <c r="I39" s="12">
        <f t="shared" si="12"/>
        <v>91189</v>
      </c>
      <c r="J39" s="12">
        <f t="shared" si="12"/>
        <v>106140</v>
      </c>
      <c r="K39" s="12">
        <f t="shared" si="12"/>
        <v>6343</v>
      </c>
      <c r="L39" s="14">
        <f t="shared" si="3"/>
        <v>162053</v>
      </c>
      <c r="M39" s="12">
        <f t="shared" si="12"/>
        <v>2098</v>
      </c>
      <c r="N39" s="12">
        <f t="shared" si="12"/>
        <v>80606</v>
      </c>
      <c r="O39" s="12">
        <f t="shared" si="12"/>
        <v>79349</v>
      </c>
      <c r="P39" s="43">
        <f t="shared" si="1"/>
        <v>78.754434562861448</v>
      </c>
    </row>
    <row r="40" spans="1:16" s="7" customFormat="1">
      <c r="A40" s="36" t="s">
        <v>31</v>
      </c>
      <c r="B40" s="14">
        <f t="shared" ref="B40:B46" si="13">SUM(C40:F40)</f>
        <v>13430</v>
      </c>
      <c r="C40" s="31">
        <f>H40+M40</f>
        <v>0</v>
      </c>
      <c r="D40" s="31">
        <v>12087</v>
      </c>
      <c r="E40" s="31">
        <f>J40+O40</f>
        <v>0</v>
      </c>
      <c r="F40" s="31">
        <v>1343</v>
      </c>
      <c r="G40" s="14">
        <f t="shared" ref="G40:G46" si="14">H40+I40+J40+K40</f>
        <v>13430</v>
      </c>
      <c r="H40" s="31">
        <v>0</v>
      </c>
      <c r="I40" s="31">
        <v>12087</v>
      </c>
      <c r="J40" s="31">
        <v>0</v>
      </c>
      <c r="K40" s="31">
        <v>1343</v>
      </c>
      <c r="L40" s="14">
        <f t="shared" si="3"/>
        <v>11350</v>
      </c>
      <c r="M40" s="31">
        <v>0</v>
      </c>
      <c r="N40" s="31">
        <v>11350</v>
      </c>
      <c r="O40" s="31">
        <v>0</v>
      </c>
      <c r="P40" s="43">
        <f t="shared" si="1"/>
        <v>84.512285927029041</v>
      </c>
    </row>
    <row r="41" spans="1:16" s="7" customFormat="1">
      <c r="A41" s="36" t="s">
        <v>32</v>
      </c>
      <c r="B41" s="14">
        <f t="shared" si="13"/>
        <v>124109</v>
      </c>
      <c r="C41" s="31">
        <v>0</v>
      </c>
      <c r="D41" s="31">
        <v>45000</v>
      </c>
      <c r="E41" s="31">
        <v>74109</v>
      </c>
      <c r="F41" s="31">
        <v>5000</v>
      </c>
      <c r="G41" s="14">
        <f t="shared" si="14"/>
        <v>192340</v>
      </c>
      <c r="H41" s="31">
        <v>2098</v>
      </c>
      <c r="I41" s="31">
        <v>79102</v>
      </c>
      <c r="J41" s="31">
        <v>106140</v>
      </c>
      <c r="K41" s="31">
        <v>5000</v>
      </c>
      <c r="L41" s="14">
        <f t="shared" si="3"/>
        <v>150703</v>
      </c>
      <c r="M41" s="31">
        <v>2098</v>
      </c>
      <c r="N41" s="31">
        <v>69256</v>
      </c>
      <c r="O41" s="31">
        <v>79349</v>
      </c>
      <c r="P41" s="43">
        <f t="shared" si="1"/>
        <v>78.352396797338045</v>
      </c>
    </row>
    <row r="42" spans="1:16">
      <c r="A42" s="12" t="s">
        <v>8</v>
      </c>
      <c r="B42" s="14">
        <f t="shared" ref="B42:O42" si="15">B43+B44+B45+B46</f>
        <v>101201</v>
      </c>
      <c r="C42" s="14">
        <f t="shared" si="15"/>
        <v>46148</v>
      </c>
      <c r="D42" s="14">
        <f t="shared" si="15"/>
        <v>50853</v>
      </c>
      <c r="E42" s="14">
        <f t="shared" si="15"/>
        <v>0</v>
      </c>
      <c r="F42" s="14">
        <f t="shared" si="15"/>
        <v>4200</v>
      </c>
      <c r="G42" s="14">
        <f t="shared" si="15"/>
        <v>149162</v>
      </c>
      <c r="H42" s="14">
        <f t="shared" si="15"/>
        <v>47325</v>
      </c>
      <c r="I42" s="14">
        <f t="shared" si="15"/>
        <v>53926</v>
      </c>
      <c r="J42" s="14">
        <f t="shared" si="15"/>
        <v>43711</v>
      </c>
      <c r="K42" s="14">
        <f t="shared" si="15"/>
        <v>4200</v>
      </c>
      <c r="L42" s="14">
        <f t="shared" si="3"/>
        <v>86686</v>
      </c>
      <c r="M42" s="14">
        <f t="shared" si="15"/>
        <v>44601</v>
      </c>
      <c r="N42" s="14">
        <f t="shared" si="15"/>
        <v>42085</v>
      </c>
      <c r="O42" s="14">
        <f t="shared" si="15"/>
        <v>0</v>
      </c>
      <c r="P42" s="43">
        <f t="shared" si="1"/>
        <v>58.115337686542148</v>
      </c>
    </row>
    <row r="43" spans="1:16" s="6" customFormat="1">
      <c r="A43" s="38" t="s">
        <v>33</v>
      </c>
      <c r="B43" s="14">
        <f t="shared" si="13"/>
        <v>24096</v>
      </c>
      <c r="C43" s="31">
        <v>18096</v>
      </c>
      <c r="D43" s="31">
        <v>5600</v>
      </c>
      <c r="E43" s="31">
        <f>J43+O43</f>
        <v>0</v>
      </c>
      <c r="F43" s="31">
        <v>400</v>
      </c>
      <c r="G43" s="14">
        <f t="shared" si="14"/>
        <v>24096</v>
      </c>
      <c r="H43" s="31">
        <v>18566</v>
      </c>
      <c r="I43" s="31">
        <v>5130</v>
      </c>
      <c r="J43" s="31">
        <v>0</v>
      </c>
      <c r="K43" s="31">
        <v>400</v>
      </c>
      <c r="L43" s="14">
        <f>M43+N43+O43</f>
        <v>20197</v>
      </c>
      <c r="M43" s="31">
        <v>17634</v>
      </c>
      <c r="N43" s="31">
        <v>2563</v>
      </c>
      <c r="O43" s="31">
        <v>0</v>
      </c>
      <c r="P43" s="43">
        <f t="shared" si="1"/>
        <v>83.818891102257638</v>
      </c>
    </row>
    <row r="44" spans="1:16" s="6" customFormat="1">
      <c r="A44" s="38" t="s">
        <v>34</v>
      </c>
      <c r="B44" s="14">
        <f t="shared" si="13"/>
        <v>66397</v>
      </c>
      <c r="C44" s="31">
        <v>21344</v>
      </c>
      <c r="D44" s="31">
        <v>41453</v>
      </c>
      <c r="E44" s="31">
        <v>0</v>
      </c>
      <c r="F44" s="31">
        <v>3600</v>
      </c>
      <c r="G44" s="14">
        <f t="shared" si="14"/>
        <v>113988</v>
      </c>
      <c r="H44" s="31">
        <v>21869</v>
      </c>
      <c r="I44" s="31">
        <v>44808</v>
      </c>
      <c r="J44" s="31">
        <v>43711</v>
      </c>
      <c r="K44" s="31">
        <v>3600</v>
      </c>
      <c r="L44" s="14">
        <f>M44+N44+O44</f>
        <v>57686</v>
      </c>
      <c r="M44" s="31">
        <v>20266</v>
      </c>
      <c r="N44" s="31">
        <v>37420</v>
      </c>
      <c r="O44" s="31">
        <v>0</v>
      </c>
      <c r="P44" s="43">
        <f t="shared" si="1"/>
        <v>50.607081447169875</v>
      </c>
    </row>
    <row r="45" spans="1:16" s="6" customFormat="1">
      <c r="A45" s="38" t="s">
        <v>86</v>
      </c>
      <c r="B45" s="14">
        <f t="shared" si="13"/>
        <v>9208</v>
      </c>
      <c r="C45" s="31">
        <v>6708</v>
      </c>
      <c r="D45" s="31">
        <v>2300</v>
      </c>
      <c r="E45" s="31">
        <f>J45+O45</f>
        <v>0</v>
      </c>
      <c r="F45" s="31">
        <v>200</v>
      </c>
      <c r="G45" s="14">
        <f t="shared" si="14"/>
        <v>9208</v>
      </c>
      <c r="H45" s="31">
        <v>6890</v>
      </c>
      <c r="I45" s="31">
        <v>2118</v>
      </c>
      <c r="J45" s="31">
        <v>0</v>
      </c>
      <c r="K45" s="31">
        <v>200</v>
      </c>
      <c r="L45" s="14">
        <f>M45+N45+O45</f>
        <v>8251</v>
      </c>
      <c r="M45" s="31">
        <v>6701</v>
      </c>
      <c r="N45" s="31">
        <v>1550</v>
      </c>
      <c r="O45" s="31">
        <v>0</v>
      </c>
      <c r="P45" s="43">
        <f t="shared" si="1"/>
        <v>89.606863596872287</v>
      </c>
    </row>
    <row r="46" spans="1:16" s="6" customFormat="1">
      <c r="A46" s="38" t="s">
        <v>35</v>
      </c>
      <c r="B46" s="14">
        <f t="shared" si="13"/>
        <v>1500</v>
      </c>
      <c r="C46" s="31">
        <f>H46+M46</f>
        <v>0</v>
      </c>
      <c r="D46" s="31">
        <v>1500</v>
      </c>
      <c r="E46" s="31">
        <f>J46+O46</f>
        <v>0</v>
      </c>
      <c r="F46" s="31">
        <v>0</v>
      </c>
      <c r="G46" s="14">
        <f t="shared" si="14"/>
        <v>1870</v>
      </c>
      <c r="H46" s="31">
        <v>0</v>
      </c>
      <c r="I46" s="31">
        <v>1870</v>
      </c>
      <c r="J46" s="31">
        <v>0</v>
      </c>
      <c r="K46" s="31">
        <v>0</v>
      </c>
      <c r="L46" s="14">
        <f>M46+N46+O46</f>
        <v>552</v>
      </c>
      <c r="M46" s="31">
        <v>0</v>
      </c>
      <c r="N46" s="31">
        <v>552</v>
      </c>
      <c r="O46" s="31">
        <v>0</v>
      </c>
      <c r="P46" s="43">
        <f t="shared" si="1"/>
        <v>29.518716577540104</v>
      </c>
    </row>
    <row r="47" spans="1:16" ht="47.25">
      <c r="A47" s="13" t="s">
        <v>1</v>
      </c>
      <c r="B47" s="47">
        <f t="shared" ref="B47:O47" si="16">B48+B51+B54</f>
        <v>920540</v>
      </c>
      <c r="C47" s="47">
        <f t="shared" si="16"/>
        <v>0</v>
      </c>
      <c r="D47" s="47">
        <f t="shared" si="16"/>
        <v>236673</v>
      </c>
      <c r="E47" s="47">
        <f t="shared" si="16"/>
        <v>663000</v>
      </c>
      <c r="F47" s="47">
        <f t="shared" si="16"/>
        <v>20867</v>
      </c>
      <c r="G47" s="47">
        <f t="shared" si="16"/>
        <v>940352</v>
      </c>
      <c r="H47" s="47">
        <f t="shared" si="16"/>
        <v>0</v>
      </c>
      <c r="I47" s="47">
        <f t="shared" si="16"/>
        <v>256485</v>
      </c>
      <c r="J47" s="47">
        <f t="shared" si="16"/>
        <v>663000</v>
      </c>
      <c r="K47" s="47">
        <f t="shared" si="16"/>
        <v>20867</v>
      </c>
      <c r="L47" s="47">
        <f t="shared" si="16"/>
        <v>780592</v>
      </c>
      <c r="M47" s="47">
        <f t="shared" si="16"/>
        <v>0</v>
      </c>
      <c r="N47" s="47">
        <f t="shared" si="16"/>
        <v>183892</v>
      </c>
      <c r="O47" s="47">
        <f t="shared" si="16"/>
        <v>596700</v>
      </c>
      <c r="P47" s="46">
        <f t="shared" si="1"/>
        <v>83.010617300755456</v>
      </c>
    </row>
    <row r="48" spans="1:16" s="9" customFormat="1">
      <c r="A48" s="12" t="s">
        <v>10</v>
      </c>
      <c r="B48" s="12">
        <f t="shared" ref="B48:O48" si="17">B49+B50</f>
        <v>820960</v>
      </c>
      <c r="C48" s="12">
        <f t="shared" si="17"/>
        <v>0</v>
      </c>
      <c r="D48" s="12">
        <f t="shared" si="17"/>
        <v>142500</v>
      </c>
      <c r="E48" s="12">
        <f t="shared" si="17"/>
        <v>663000</v>
      </c>
      <c r="F48" s="12">
        <f t="shared" si="17"/>
        <v>15460</v>
      </c>
      <c r="G48" s="12">
        <f t="shared" si="17"/>
        <v>840772</v>
      </c>
      <c r="H48" s="12">
        <f t="shared" si="17"/>
        <v>0</v>
      </c>
      <c r="I48" s="12">
        <f t="shared" si="17"/>
        <v>162312</v>
      </c>
      <c r="J48" s="12">
        <f t="shared" si="17"/>
        <v>663000</v>
      </c>
      <c r="K48" s="12">
        <f t="shared" si="17"/>
        <v>15460</v>
      </c>
      <c r="L48" s="12">
        <f t="shared" si="17"/>
        <v>725306</v>
      </c>
      <c r="M48" s="12">
        <f t="shared" si="17"/>
        <v>0</v>
      </c>
      <c r="N48" s="12">
        <f t="shared" si="17"/>
        <v>128606</v>
      </c>
      <c r="O48" s="12">
        <f t="shared" si="17"/>
        <v>596700</v>
      </c>
      <c r="P48" s="43">
        <f t="shared" si="1"/>
        <v>86.266669204017262</v>
      </c>
    </row>
    <row r="49" spans="1:16" s="6" customFormat="1">
      <c r="A49" s="38" t="s">
        <v>36</v>
      </c>
      <c r="B49" s="14">
        <f t="shared" ref="B49:B55" si="18">SUM(C49:F49)</f>
        <v>820960</v>
      </c>
      <c r="C49" s="31">
        <f>H49+M49</f>
        <v>0</v>
      </c>
      <c r="D49" s="31">
        <v>142500</v>
      </c>
      <c r="E49" s="31">
        <v>663000</v>
      </c>
      <c r="F49" s="31">
        <v>15460</v>
      </c>
      <c r="G49" s="14">
        <f t="shared" ref="G49:G57" si="19">H49+I49+J49+K49</f>
        <v>840772</v>
      </c>
      <c r="H49" s="31">
        <v>0</v>
      </c>
      <c r="I49" s="31">
        <v>162312</v>
      </c>
      <c r="J49" s="31">
        <v>663000</v>
      </c>
      <c r="K49" s="31">
        <v>15460</v>
      </c>
      <c r="L49" s="14">
        <f>M49+N49+O49</f>
        <v>725306</v>
      </c>
      <c r="M49" s="31">
        <v>0</v>
      </c>
      <c r="N49" s="31">
        <v>128606</v>
      </c>
      <c r="O49" s="31">
        <v>596700</v>
      </c>
      <c r="P49" s="43">
        <f t="shared" si="1"/>
        <v>86.266669204017262</v>
      </c>
    </row>
    <row r="50" spans="1:16" s="6" customFormat="1">
      <c r="A50" s="38" t="s">
        <v>37</v>
      </c>
      <c r="B50" s="14">
        <f t="shared" si="18"/>
        <v>0</v>
      </c>
      <c r="C50" s="31">
        <f>H50+M50</f>
        <v>0</v>
      </c>
      <c r="D50" s="31">
        <f>I50+N50</f>
        <v>0</v>
      </c>
      <c r="E50" s="31">
        <f>J50+O50</f>
        <v>0</v>
      </c>
      <c r="F50" s="31">
        <v>0</v>
      </c>
      <c r="G50" s="14">
        <f t="shared" si="19"/>
        <v>0</v>
      </c>
      <c r="H50" s="31">
        <v>0</v>
      </c>
      <c r="I50" s="31">
        <v>0</v>
      </c>
      <c r="J50" s="31">
        <v>0</v>
      </c>
      <c r="K50" s="31">
        <v>0</v>
      </c>
      <c r="L50" s="14">
        <f>M50+N50+O50</f>
        <v>0</v>
      </c>
      <c r="M50" s="31">
        <v>0</v>
      </c>
      <c r="N50" s="31">
        <v>0</v>
      </c>
      <c r="O50" s="31">
        <v>0</v>
      </c>
      <c r="P50" s="43" t="s">
        <v>42</v>
      </c>
    </row>
    <row r="51" spans="1:16">
      <c r="A51" s="12" t="s">
        <v>6</v>
      </c>
      <c r="B51" s="12">
        <f t="shared" ref="B51:O51" si="20">B52+B53</f>
        <v>30210</v>
      </c>
      <c r="C51" s="12">
        <f t="shared" si="20"/>
        <v>0</v>
      </c>
      <c r="D51" s="12">
        <f t="shared" si="20"/>
        <v>27189</v>
      </c>
      <c r="E51" s="12">
        <f t="shared" si="20"/>
        <v>0</v>
      </c>
      <c r="F51" s="12">
        <f t="shared" si="20"/>
        <v>3021</v>
      </c>
      <c r="G51" s="12">
        <f t="shared" si="20"/>
        <v>30210</v>
      </c>
      <c r="H51" s="12">
        <f t="shared" si="20"/>
        <v>0</v>
      </c>
      <c r="I51" s="12">
        <f t="shared" si="20"/>
        <v>27189</v>
      </c>
      <c r="J51" s="12">
        <f t="shared" si="20"/>
        <v>0</v>
      </c>
      <c r="K51" s="12">
        <f t="shared" si="20"/>
        <v>3021</v>
      </c>
      <c r="L51" s="12">
        <f t="shared" si="20"/>
        <v>22950</v>
      </c>
      <c r="M51" s="12">
        <f t="shared" si="20"/>
        <v>0</v>
      </c>
      <c r="N51" s="12">
        <f t="shared" si="20"/>
        <v>22950</v>
      </c>
      <c r="O51" s="12">
        <f t="shared" si="20"/>
        <v>0</v>
      </c>
      <c r="P51" s="43">
        <f t="shared" si="1"/>
        <v>75.968222442899702</v>
      </c>
    </row>
    <row r="52" spans="1:16">
      <c r="A52" s="34" t="s">
        <v>38</v>
      </c>
      <c r="B52" s="14">
        <f t="shared" si="18"/>
        <v>19200</v>
      </c>
      <c r="C52" s="31">
        <f t="shared" ref="C52:E53" si="21">H52+M52</f>
        <v>0</v>
      </c>
      <c r="D52" s="31">
        <v>17280</v>
      </c>
      <c r="E52" s="31">
        <f t="shared" si="21"/>
        <v>0</v>
      </c>
      <c r="F52" s="31">
        <v>1920</v>
      </c>
      <c r="G52" s="14">
        <f t="shared" si="19"/>
        <v>19200</v>
      </c>
      <c r="H52" s="31">
        <v>0</v>
      </c>
      <c r="I52" s="31">
        <v>17280</v>
      </c>
      <c r="J52" s="31">
        <v>0</v>
      </c>
      <c r="K52" s="31">
        <v>1920</v>
      </c>
      <c r="L52" s="14">
        <f>M52+N52+O52</f>
        <v>16900</v>
      </c>
      <c r="M52" s="31">
        <v>0</v>
      </c>
      <c r="N52" s="31">
        <v>16900</v>
      </c>
      <c r="O52" s="31">
        <v>0</v>
      </c>
      <c r="P52" s="43">
        <f t="shared" si="1"/>
        <v>88.020833333333343</v>
      </c>
    </row>
    <row r="53" spans="1:16" ht="31.5">
      <c r="A53" s="44" t="s">
        <v>39</v>
      </c>
      <c r="B53" s="14">
        <f t="shared" si="18"/>
        <v>11010</v>
      </c>
      <c r="C53" s="31">
        <f t="shared" si="21"/>
        <v>0</v>
      </c>
      <c r="D53" s="31">
        <v>9909</v>
      </c>
      <c r="E53" s="31">
        <f t="shared" si="21"/>
        <v>0</v>
      </c>
      <c r="F53" s="31">
        <v>1101</v>
      </c>
      <c r="G53" s="14">
        <f t="shared" si="19"/>
        <v>11010</v>
      </c>
      <c r="H53" s="31">
        <v>0</v>
      </c>
      <c r="I53" s="31">
        <v>9909</v>
      </c>
      <c r="J53" s="31">
        <v>0</v>
      </c>
      <c r="K53" s="31">
        <v>1101</v>
      </c>
      <c r="L53" s="14">
        <f>M53+N53+O53</f>
        <v>6050</v>
      </c>
      <c r="M53" s="31">
        <v>0</v>
      </c>
      <c r="N53" s="31">
        <v>6050</v>
      </c>
      <c r="O53" s="31">
        <v>0</v>
      </c>
      <c r="P53" s="43">
        <f t="shared" si="1"/>
        <v>54.950045413260675</v>
      </c>
    </row>
    <row r="54" spans="1:16" ht="31.5">
      <c r="A54" s="13" t="s">
        <v>7</v>
      </c>
      <c r="B54" s="12">
        <f t="shared" ref="B54:O54" si="22">B55</f>
        <v>69370</v>
      </c>
      <c r="C54" s="12">
        <f t="shared" si="22"/>
        <v>0</v>
      </c>
      <c r="D54" s="12">
        <f t="shared" si="22"/>
        <v>66984</v>
      </c>
      <c r="E54" s="12">
        <f t="shared" si="22"/>
        <v>0</v>
      </c>
      <c r="F54" s="12">
        <f t="shared" si="22"/>
        <v>2386</v>
      </c>
      <c r="G54" s="12">
        <f t="shared" si="22"/>
        <v>69370</v>
      </c>
      <c r="H54" s="12">
        <f t="shared" si="22"/>
        <v>0</v>
      </c>
      <c r="I54" s="12">
        <f t="shared" si="22"/>
        <v>66984</v>
      </c>
      <c r="J54" s="12">
        <f t="shared" si="22"/>
        <v>0</v>
      </c>
      <c r="K54" s="12">
        <f t="shared" si="22"/>
        <v>2386</v>
      </c>
      <c r="L54" s="12">
        <f t="shared" si="22"/>
        <v>32336</v>
      </c>
      <c r="M54" s="12">
        <f t="shared" si="22"/>
        <v>0</v>
      </c>
      <c r="N54" s="12">
        <f t="shared" si="22"/>
        <v>32336</v>
      </c>
      <c r="O54" s="12">
        <f t="shared" si="22"/>
        <v>0</v>
      </c>
      <c r="P54" s="43">
        <f t="shared" si="1"/>
        <v>46.613810004324634</v>
      </c>
    </row>
    <row r="55" spans="1:16" s="6" customFormat="1" ht="31.5">
      <c r="A55" s="37" t="s">
        <v>40</v>
      </c>
      <c r="B55" s="14">
        <f t="shared" si="18"/>
        <v>69370</v>
      </c>
      <c r="C55" s="31">
        <f>H55+M55</f>
        <v>0</v>
      </c>
      <c r="D55" s="31">
        <v>66984</v>
      </c>
      <c r="E55" s="31">
        <f>J55+O55</f>
        <v>0</v>
      </c>
      <c r="F55" s="31">
        <v>2386</v>
      </c>
      <c r="G55" s="14">
        <f t="shared" si="19"/>
        <v>69370</v>
      </c>
      <c r="H55" s="31">
        <v>0</v>
      </c>
      <c r="I55" s="31">
        <v>66984</v>
      </c>
      <c r="J55" s="31">
        <v>0</v>
      </c>
      <c r="K55" s="31">
        <v>2386</v>
      </c>
      <c r="L55" s="14">
        <f>M55+N55+O55</f>
        <v>32336</v>
      </c>
      <c r="M55" s="31">
        <v>0</v>
      </c>
      <c r="N55" s="31">
        <v>32336</v>
      </c>
      <c r="O55" s="31">
        <v>0</v>
      </c>
      <c r="P55" s="43">
        <f t="shared" si="1"/>
        <v>46.613810004324634</v>
      </c>
    </row>
    <row r="56" spans="1:16" s="9" customFormat="1" ht="47.25">
      <c r="A56" s="13" t="s">
        <v>9</v>
      </c>
      <c r="B56" s="14">
        <f t="shared" ref="B56:N56" si="23">B57</f>
        <v>80000</v>
      </c>
      <c r="C56" s="14">
        <f t="shared" si="23"/>
        <v>0</v>
      </c>
      <c r="D56" s="14">
        <f t="shared" si="23"/>
        <v>0</v>
      </c>
      <c r="E56" s="14">
        <f t="shared" si="23"/>
        <v>0</v>
      </c>
      <c r="F56" s="14">
        <f t="shared" si="23"/>
        <v>80000</v>
      </c>
      <c r="G56" s="14">
        <f t="shared" si="23"/>
        <v>0</v>
      </c>
      <c r="H56" s="14">
        <f t="shared" si="23"/>
        <v>0</v>
      </c>
      <c r="I56" s="14">
        <f t="shared" si="23"/>
        <v>0</v>
      </c>
      <c r="J56" s="31">
        <v>0</v>
      </c>
      <c r="K56" s="14">
        <f t="shared" si="23"/>
        <v>0</v>
      </c>
      <c r="L56" s="14">
        <f t="shared" si="23"/>
        <v>0</v>
      </c>
      <c r="M56" s="14">
        <f t="shared" si="23"/>
        <v>0</v>
      </c>
      <c r="N56" s="14">
        <f t="shared" si="23"/>
        <v>0</v>
      </c>
      <c r="O56" s="31">
        <v>0</v>
      </c>
      <c r="P56" s="43" t="s">
        <v>42</v>
      </c>
    </row>
    <row r="57" spans="1:16">
      <c r="A57" s="34" t="s">
        <v>41</v>
      </c>
      <c r="B57" s="14">
        <f>C57+D57+F57</f>
        <v>80000</v>
      </c>
      <c r="C57" s="31">
        <f>H57+M57</f>
        <v>0</v>
      </c>
      <c r="D57" s="31">
        <f>I57+N57</f>
        <v>0</v>
      </c>
      <c r="E57" s="31">
        <f>J57+O57</f>
        <v>0</v>
      </c>
      <c r="F57" s="31">
        <v>80000</v>
      </c>
      <c r="G57" s="14">
        <f t="shared" si="19"/>
        <v>0</v>
      </c>
      <c r="H57" s="31">
        <v>0</v>
      </c>
      <c r="I57" s="31">
        <v>0</v>
      </c>
      <c r="J57" s="31">
        <v>0</v>
      </c>
      <c r="K57" s="31">
        <v>0</v>
      </c>
      <c r="L57" s="14">
        <f>M57+N57+O57</f>
        <v>0</v>
      </c>
      <c r="M57" s="31">
        <v>0</v>
      </c>
      <c r="N57" s="31">
        <v>0</v>
      </c>
      <c r="O57" s="31">
        <v>0</v>
      </c>
      <c r="P57" s="43" t="s">
        <v>42</v>
      </c>
    </row>
    <row r="58" spans="1:16" ht="31.5">
      <c r="A58" s="13" t="s">
        <v>11</v>
      </c>
      <c r="B58" s="48">
        <f t="shared" ref="B58:O58" si="24">B9+B12+B15+B19+B23+B28+B38+B47+B56</f>
        <v>4154745</v>
      </c>
      <c r="C58" s="48">
        <f t="shared" si="24"/>
        <v>251073</v>
      </c>
      <c r="D58" s="48">
        <f t="shared" si="24"/>
        <v>1546887</v>
      </c>
      <c r="E58" s="48">
        <f t="shared" si="24"/>
        <v>2181665</v>
      </c>
      <c r="F58" s="48">
        <f t="shared" si="24"/>
        <v>175120</v>
      </c>
      <c r="G58" s="48">
        <f t="shared" si="24"/>
        <v>5160922</v>
      </c>
      <c r="H58" s="48">
        <f t="shared" si="24"/>
        <v>336504</v>
      </c>
      <c r="I58" s="48">
        <f t="shared" si="24"/>
        <v>1727572</v>
      </c>
      <c r="J58" s="48">
        <f t="shared" si="24"/>
        <v>3001726</v>
      </c>
      <c r="K58" s="48">
        <f t="shared" si="24"/>
        <v>95120</v>
      </c>
      <c r="L58" s="48">
        <f t="shared" si="24"/>
        <v>4320174</v>
      </c>
      <c r="M58" s="48">
        <f t="shared" si="24"/>
        <v>318779</v>
      </c>
      <c r="N58" s="48">
        <f t="shared" si="24"/>
        <v>1394364</v>
      </c>
      <c r="O58" s="48">
        <f t="shared" si="24"/>
        <v>2607031</v>
      </c>
      <c r="P58" s="46">
        <f t="shared" si="1"/>
        <v>83.709344958129577</v>
      </c>
    </row>
    <row r="65" spans="1:21" s="9" customFormat="1">
      <c r="A65" s="8"/>
      <c r="P65" s="8"/>
      <c r="Q65" s="8"/>
      <c r="R65" s="8"/>
      <c r="S65" s="8"/>
      <c r="T65" s="8"/>
      <c r="U65" s="8"/>
    </row>
    <row r="67" spans="1:21" s="9" customFormat="1">
      <c r="A67" s="8"/>
      <c r="P67" s="8"/>
      <c r="Q67" s="8"/>
      <c r="R67" s="8"/>
      <c r="S67" s="8"/>
      <c r="T67" s="8"/>
      <c r="U67" s="8"/>
    </row>
    <row r="84" spans="1:1" s="9" customFormat="1">
      <c r="A84" s="8"/>
    </row>
    <row r="98" spans="1:1" s="9" customFormat="1">
      <c r="A98" s="8"/>
    </row>
    <row r="99" spans="1:1" s="9" customFormat="1">
      <c r="A99" s="8"/>
    </row>
    <row r="109" spans="1:1" s="9" customFormat="1">
      <c r="A109" s="8"/>
    </row>
    <row r="115" spans="1:1" s="9" customFormat="1">
      <c r="A115" s="8"/>
    </row>
    <row r="133" ht="13.5" customHeight="1"/>
    <row r="155" spans="1:1" s="9" customFormat="1">
      <c r="A155" s="8"/>
    </row>
    <row r="157" spans="1:1" s="9" customFormat="1">
      <c r="A157" s="8"/>
    </row>
  </sheetData>
  <mergeCells count="11">
    <mergeCell ref="G5:G6"/>
    <mergeCell ref="L5:L6"/>
    <mergeCell ref="B5:B6"/>
    <mergeCell ref="C5:F5"/>
    <mergeCell ref="H5:K5"/>
    <mergeCell ref="A2:P2"/>
    <mergeCell ref="A3:P3"/>
    <mergeCell ref="P5:P6"/>
    <mergeCell ref="A4:P4"/>
    <mergeCell ref="A5:A6"/>
    <mergeCell ref="M5:O5"/>
  </mergeCells>
  <phoneticPr fontId="1" type="noConversion"/>
  <pageMargins left="0.19685039370078741" right="0.18" top="0.23" bottom="0.38" header="0.17" footer="0.19"/>
  <pageSetup paperSize="9" scale="70" fitToHeight="0" orientation="landscape" r:id="rId1"/>
  <headerFooter alignWithMargins="0">
    <oddFooter>Page &amp;P of &amp;N</oddFooter>
  </headerFooter>
  <rowBreaks count="2" manualBreakCount="2">
    <brk id="27" max="15" man="1"/>
    <brk id="50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5:C18"/>
  <sheetViews>
    <sheetView zoomScaleNormal="100" workbookViewId="0">
      <selection activeCell="A74" sqref="A74"/>
    </sheetView>
  </sheetViews>
  <sheetFormatPr defaultRowHeight="12.75"/>
  <cols>
    <col min="1" max="1" width="40" style="1" customWidth="1"/>
    <col min="2" max="2" width="12.42578125" style="1" customWidth="1"/>
    <col min="3" max="3" width="11.28515625" style="1" customWidth="1"/>
    <col min="4" max="7" width="9.140625" style="1"/>
    <col min="8" max="8" width="8.42578125" style="1" customWidth="1"/>
    <col min="9" max="16384" width="9.140625" style="1"/>
  </cols>
  <sheetData>
    <row r="5" spans="1:3" ht="15.75">
      <c r="A5" s="12" t="s">
        <v>42</v>
      </c>
      <c r="B5" s="4" t="s">
        <v>79</v>
      </c>
    </row>
    <row r="6" spans="1:3" ht="15.75">
      <c r="A6" s="13" t="s">
        <v>70</v>
      </c>
      <c r="B6" s="14">
        <f>Sheet1!L9</f>
        <v>299998</v>
      </c>
      <c r="C6" s="39">
        <f>B6/B16*100</f>
        <v>6.9441184544881756</v>
      </c>
    </row>
    <row r="7" spans="1:3" ht="15.75">
      <c r="A7" s="15" t="s">
        <v>45</v>
      </c>
      <c r="B7" s="12">
        <f>Sheet1!L12</f>
        <v>17744</v>
      </c>
      <c r="C7" s="39">
        <f>B7/B16*100</f>
        <v>0.41072419768277857</v>
      </c>
    </row>
    <row r="8" spans="1:3" ht="15.75">
      <c r="A8" s="12" t="s">
        <v>51</v>
      </c>
      <c r="B8" s="14">
        <f>Sheet1!L15</f>
        <v>82512</v>
      </c>
      <c r="C8" s="39">
        <f>B8/B16*100</f>
        <v>1.9099230725429115</v>
      </c>
    </row>
    <row r="9" spans="1:3" ht="15.75">
      <c r="A9" s="12" t="s">
        <v>71</v>
      </c>
      <c r="B9" s="14">
        <f>Sheet1!L19</f>
        <v>345284</v>
      </c>
      <c r="C9" s="39">
        <f>B9/B16*100</f>
        <v>7.9923632705534544</v>
      </c>
    </row>
    <row r="10" spans="1:3" ht="15.75">
      <c r="A10" s="13" t="s">
        <v>72</v>
      </c>
      <c r="B10" s="14">
        <f>Sheet1!L23</f>
        <v>166055</v>
      </c>
      <c r="C10" s="39">
        <f>B10/B16*100</f>
        <v>3.8437109246062771</v>
      </c>
    </row>
    <row r="11" spans="1:3" ht="15.75">
      <c r="A11" s="13" t="s">
        <v>73</v>
      </c>
      <c r="B11" s="14">
        <f>Sheet1!L28</f>
        <v>2379250</v>
      </c>
      <c r="C11" s="39">
        <v>59</v>
      </c>
    </row>
    <row r="12" spans="1:3" ht="15.75">
      <c r="A12" s="13" t="s">
        <v>74</v>
      </c>
      <c r="B12" s="14">
        <f>Sheet1!L38</f>
        <v>248739</v>
      </c>
      <c r="C12" s="39">
        <f>B12/B16*100</f>
        <v>5.7576153182719034</v>
      </c>
    </row>
    <row r="13" spans="1:3" ht="31.5">
      <c r="A13" s="13" t="s">
        <v>50</v>
      </c>
      <c r="B13" s="14">
        <f>Sheet1!L47</f>
        <v>780592</v>
      </c>
      <c r="C13" s="39">
        <f>B13/B16*100</f>
        <v>18.068531498962773</v>
      </c>
    </row>
    <row r="14" spans="1:3" ht="15.75">
      <c r="A14" s="12" t="s">
        <v>75</v>
      </c>
      <c r="B14" s="14">
        <f>Sheet1!L56</f>
        <v>0</v>
      </c>
      <c r="C14" s="39">
        <f>B14/B16*100</f>
        <v>0</v>
      </c>
    </row>
    <row r="15" spans="1:3" ht="15.75">
      <c r="A15" s="13" t="s">
        <v>60</v>
      </c>
      <c r="B15" s="14">
        <v>0</v>
      </c>
      <c r="C15" s="39">
        <f>B15/B16*100</f>
        <v>0</v>
      </c>
    </row>
    <row r="16" spans="1:3" ht="31.5">
      <c r="A16" s="13" t="s">
        <v>11</v>
      </c>
      <c r="B16" s="16">
        <f>SUM(B6:B15)</f>
        <v>4320174</v>
      </c>
    </row>
    <row r="17" spans="1:2" ht="15.75">
      <c r="A17" s="13"/>
      <c r="B17" s="14"/>
    </row>
    <row r="18" spans="1:2">
      <c r="B18" s="4"/>
    </row>
  </sheetData>
  <phoneticPr fontId="1" type="noConversion"/>
  <printOptions horizontalCentered="1" verticalCentered="1"/>
  <pageMargins left="0.23622047244094491" right="0.15748031496062992" top="0.34" bottom="0.39370078740157483" header="0.15" footer="0.23622047244094491"/>
  <pageSetup paperSize="9" scale="79" orientation="landscape" horizontalDpi="300" verticalDpi="300" r:id="rId1"/>
  <headerFooter alignWithMargins="0"/>
  <rowBreaks count="1" manualBreakCount="1">
    <brk id="27" max="1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04"/>
  <sheetViews>
    <sheetView workbookViewId="0">
      <selection activeCell="E3" sqref="E3:E12"/>
    </sheetView>
  </sheetViews>
  <sheetFormatPr defaultRowHeight="12.75"/>
  <cols>
    <col min="1" max="1" width="40" style="1" customWidth="1"/>
    <col min="2" max="2" width="12.42578125" style="1" customWidth="1"/>
    <col min="3" max="3" width="11.28515625" style="1" customWidth="1"/>
    <col min="4" max="4" width="12.85546875" style="1" customWidth="1"/>
    <col min="5" max="8" width="9.140625" style="1"/>
    <col min="9" max="9" width="8.42578125" style="1" customWidth="1"/>
    <col min="10" max="16384" width="9.140625" style="1"/>
  </cols>
  <sheetData>
    <row r="1" spans="1:6" ht="18" customHeight="1">
      <c r="A1" s="3" t="s">
        <v>2</v>
      </c>
      <c r="B1" s="3">
        <v>1</v>
      </c>
      <c r="C1" s="3">
        <v>2</v>
      </c>
      <c r="D1" s="3"/>
    </row>
    <row r="2" spans="1:6" ht="15.75" customHeight="1">
      <c r="A2" s="12" t="s">
        <v>42</v>
      </c>
      <c r="B2" s="4" t="s">
        <v>91</v>
      </c>
      <c r="C2" s="4" t="s">
        <v>92</v>
      </c>
      <c r="D2" s="4"/>
      <c r="F2" s="5"/>
    </row>
    <row r="3" spans="1:6" s="8" customFormat="1" ht="15.75">
      <c r="A3" s="13" t="s">
        <v>52</v>
      </c>
      <c r="B3" s="14">
        <f>Sheet1!G9</f>
        <v>382729</v>
      </c>
      <c r="C3" s="14">
        <f>Sheet1!L9</f>
        <v>299998</v>
      </c>
      <c r="D3" s="14"/>
      <c r="E3" s="29"/>
      <c r="F3" s="11"/>
    </row>
    <row r="4" spans="1:6" s="9" customFormat="1" ht="15.75">
      <c r="A4" s="15" t="s">
        <v>53</v>
      </c>
      <c r="B4" s="12">
        <f>Sheet1!G12</f>
        <v>23647</v>
      </c>
      <c r="C4" s="12">
        <f>Sheet1!L12</f>
        <v>17744</v>
      </c>
      <c r="D4" s="12"/>
      <c r="E4" s="29"/>
    </row>
    <row r="5" spans="1:6" s="8" customFormat="1" ht="15.75">
      <c r="A5" s="12" t="s">
        <v>54</v>
      </c>
      <c r="B5" s="12">
        <f>Sheet1!G15</f>
        <v>245842</v>
      </c>
      <c r="C5" s="14">
        <f>Sheet1!L15</f>
        <v>82512</v>
      </c>
      <c r="D5" s="12"/>
      <c r="E5" s="29"/>
    </row>
    <row r="6" spans="1:6" s="8" customFormat="1" ht="15.75">
      <c r="A6" s="12" t="s">
        <v>55</v>
      </c>
      <c r="B6" s="14">
        <f>Sheet1!G19</f>
        <v>350213</v>
      </c>
      <c r="C6" s="14">
        <f>Sheet1!L19</f>
        <v>345284</v>
      </c>
      <c r="D6" s="14"/>
      <c r="E6" s="29"/>
    </row>
    <row r="7" spans="1:6" s="8" customFormat="1" ht="15.75">
      <c r="A7" s="13" t="s">
        <v>56</v>
      </c>
      <c r="B7" s="14">
        <f>Sheet1!G23</f>
        <v>185190</v>
      </c>
      <c r="C7" s="14">
        <f>Sheet1!L23</f>
        <v>166055</v>
      </c>
      <c r="D7" s="14"/>
      <c r="E7" s="29"/>
    </row>
    <row r="8" spans="1:6" s="8" customFormat="1" ht="15.75">
      <c r="A8" s="13" t="s">
        <v>57</v>
      </c>
      <c r="B8" s="14">
        <f>Sheet1!G28</f>
        <v>2678017</v>
      </c>
      <c r="C8" s="14">
        <f>Sheet1!L28</f>
        <v>2379250</v>
      </c>
      <c r="D8" s="14"/>
      <c r="E8" s="29"/>
    </row>
    <row r="9" spans="1:6" s="9" customFormat="1" ht="15.75">
      <c r="A9" s="13" t="s">
        <v>58</v>
      </c>
      <c r="B9" s="14">
        <f>Sheet1!G38</f>
        <v>354932</v>
      </c>
      <c r="C9" s="14">
        <f>Sheet1!L38</f>
        <v>248739</v>
      </c>
      <c r="D9" s="14"/>
      <c r="E9" s="29"/>
    </row>
    <row r="10" spans="1:6" s="8" customFormat="1" ht="15.75">
      <c r="A10" s="12" t="s">
        <v>59</v>
      </c>
      <c r="B10" s="12">
        <f>Sheet1!G47</f>
        <v>940352</v>
      </c>
      <c r="C10" s="12">
        <f>Sheet1!L47</f>
        <v>780592</v>
      </c>
      <c r="D10" s="12"/>
      <c r="E10" s="29"/>
    </row>
    <row r="11" spans="1:6" s="9" customFormat="1" ht="15.75">
      <c r="A11" s="12" t="s">
        <v>69</v>
      </c>
      <c r="B11" s="14">
        <f>Sheet1!G56</f>
        <v>0</v>
      </c>
      <c r="C11" s="14">
        <f>Sheet1!L56</f>
        <v>0</v>
      </c>
      <c r="D11" s="14"/>
      <c r="E11" s="29"/>
    </row>
    <row r="12" spans="1:6" s="9" customFormat="1" ht="15.75">
      <c r="A12" s="13" t="s">
        <v>60</v>
      </c>
      <c r="B12" s="14">
        <f>Sheet1!G57</f>
        <v>0</v>
      </c>
      <c r="C12" s="14">
        <f>Sheet1!L57</f>
        <v>0</v>
      </c>
      <c r="D12" s="14"/>
      <c r="E12" s="29"/>
    </row>
    <row r="13" spans="1:6" s="8" customFormat="1" ht="31.5">
      <c r="A13" s="13" t="s">
        <v>11</v>
      </c>
      <c r="B13" s="16">
        <f>SUM(B3:B12)</f>
        <v>5160922</v>
      </c>
      <c r="C13" s="16">
        <f>SUM(C3:C12)</f>
        <v>4320174</v>
      </c>
      <c r="D13" s="16"/>
      <c r="E13" s="11" t="s">
        <v>42</v>
      </c>
    </row>
    <row r="15" spans="1:6">
      <c r="B15" s="2"/>
    </row>
    <row r="17" spans="1:9">
      <c r="B17" s="2"/>
    </row>
    <row r="20" spans="1:9" s="2" customFormat="1">
      <c r="A20" s="1"/>
      <c r="B20" s="1"/>
      <c r="E20" s="1"/>
      <c r="F20" s="1"/>
      <c r="G20" s="1"/>
      <c r="H20" s="1"/>
      <c r="I20" s="1"/>
    </row>
    <row r="22" spans="1:9" s="2" customFormat="1">
      <c r="A22" s="1"/>
      <c r="B22" s="1"/>
      <c r="E22" s="1"/>
      <c r="F22" s="1"/>
      <c r="G22" s="1"/>
      <c r="H22" s="1"/>
      <c r="I22" s="1"/>
    </row>
    <row r="39" spans="1:2" s="2" customFormat="1">
      <c r="A39" s="1"/>
      <c r="B39" s="1"/>
    </row>
    <row r="53" spans="1:2" s="2" customFormat="1">
      <c r="A53" s="1"/>
      <c r="B53" s="1"/>
    </row>
    <row r="54" spans="1:2" s="2" customFormat="1">
      <c r="A54" s="1"/>
      <c r="B54" s="1"/>
    </row>
    <row r="64" spans="1:2" s="2" customFormat="1">
      <c r="A64" s="1"/>
      <c r="B64" s="1"/>
    </row>
    <row r="92" spans="1:4">
      <c r="A92" s="3" t="s">
        <v>2</v>
      </c>
      <c r="B92" s="3"/>
      <c r="C92" s="27"/>
      <c r="D92" s="28"/>
    </row>
    <row r="93" spans="1:4" ht="15.75">
      <c r="A93" s="12" t="s">
        <v>43</v>
      </c>
      <c r="B93" s="4" t="s">
        <v>42</v>
      </c>
      <c r="C93" s="17"/>
    </row>
    <row r="94" spans="1:4" ht="15.75">
      <c r="A94" s="22" t="s">
        <v>44</v>
      </c>
      <c r="B94" s="23">
        <v>381834</v>
      </c>
      <c r="C94" s="18">
        <f>B94/$B$104*100</f>
        <v>9.1903113187451932</v>
      </c>
      <c r="D94" s="19"/>
    </row>
    <row r="95" spans="1:4" ht="15.75">
      <c r="A95" s="24" t="s">
        <v>45</v>
      </c>
      <c r="B95" s="25">
        <v>22439</v>
      </c>
      <c r="C95" s="18">
        <f t="shared" ref="C95:C103" si="0">B95/$B$104*100</f>
        <v>0.54008128055993809</v>
      </c>
      <c r="D95" s="9"/>
    </row>
    <row r="96" spans="1:4" ht="15.75">
      <c r="A96" s="25" t="s">
        <v>51</v>
      </c>
      <c r="B96" s="25">
        <v>152697</v>
      </c>
      <c r="C96" s="18">
        <f t="shared" si="0"/>
        <v>3.6752436070083725</v>
      </c>
      <c r="D96" s="9"/>
    </row>
    <row r="97" spans="1:4" ht="15.75">
      <c r="A97" s="25" t="s">
        <v>46</v>
      </c>
      <c r="B97" s="23">
        <v>36530</v>
      </c>
      <c r="C97" s="18">
        <f t="shared" si="0"/>
        <v>0.87923566909641859</v>
      </c>
      <c r="D97" s="19"/>
    </row>
    <row r="98" spans="1:4" s="2" customFormat="1" ht="15.75">
      <c r="A98" s="22" t="s">
        <v>47</v>
      </c>
      <c r="B98" s="23">
        <v>177707</v>
      </c>
      <c r="C98" s="18">
        <f t="shared" si="0"/>
        <v>4.2772059416402213</v>
      </c>
      <c r="D98" s="19"/>
    </row>
    <row r="99" spans="1:4" ht="15.75">
      <c r="A99" s="22" t="s">
        <v>48</v>
      </c>
      <c r="B99" s="23">
        <v>1939528</v>
      </c>
      <c r="C99" s="18">
        <f t="shared" si="0"/>
        <v>46.68223922286446</v>
      </c>
      <c r="D99" s="19"/>
    </row>
    <row r="100" spans="1:4" ht="22.5">
      <c r="A100" s="22" t="s">
        <v>49</v>
      </c>
      <c r="B100" s="23">
        <v>228197</v>
      </c>
      <c r="C100" s="18">
        <f t="shared" si="0"/>
        <v>5.4924429778482189</v>
      </c>
      <c r="D100" s="19"/>
    </row>
    <row r="101" spans="1:4" ht="15.75">
      <c r="A101" s="25" t="s">
        <v>50</v>
      </c>
      <c r="B101" s="25">
        <v>833373</v>
      </c>
      <c r="C101" s="18">
        <f t="shared" si="0"/>
        <v>20.058342930793589</v>
      </c>
      <c r="D101" s="9"/>
    </row>
    <row r="102" spans="1:4" ht="22.5" customHeight="1">
      <c r="A102" s="22" t="s">
        <v>69</v>
      </c>
      <c r="B102" s="25">
        <v>80000</v>
      </c>
      <c r="C102" s="18">
        <f t="shared" si="0"/>
        <v>1.9255092671150695</v>
      </c>
      <c r="D102" s="9"/>
    </row>
    <row r="103" spans="1:4" ht="15.75">
      <c r="A103" s="22" t="s">
        <v>60</v>
      </c>
      <c r="B103" s="23">
        <v>302440</v>
      </c>
      <c r="C103" s="18">
        <f t="shared" si="0"/>
        <v>7.2793877843285211</v>
      </c>
      <c r="D103" s="19"/>
    </row>
    <row r="104" spans="1:4" ht="22.5">
      <c r="A104" s="22" t="s">
        <v>11</v>
      </c>
      <c r="B104" s="26">
        <f>SUM(B94:B103)</f>
        <v>4154745</v>
      </c>
      <c r="C104" s="20"/>
      <c r="D104" s="21"/>
    </row>
  </sheetData>
  <phoneticPr fontId="1" type="noConversion"/>
  <printOptions horizontalCentered="1" verticalCentered="1"/>
  <pageMargins left="0.74803149606299213" right="0.74803149606299213" top="0.11" bottom="0.16" header="0.08" footer="0.09"/>
  <pageSetup paperSize="9" scale="71" orientation="landscape" horizontalDpi="300" verticalDpi="300" r:id="rId1"/>
  <headerFooter alignWithMargins="0"/>
  <rowBreaks count="2" manualBreakCount="2">
    <brk id="14" max="16383" man="1"/>
    <brk id="6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Sheet1</vt:lpstr>
      <vt:lpstr>Sheet2</vt:lpstr>
      <vt:lpstr>Sheet3</vt:lpstr>
      <vt:lpstr>Sheet1!Print_Area</vt:lpstr>
      <vt:lpstr>Sheet2!Print_Area</vt:lpstr>
      <vt:lpstr>Sheet1!Print_Titles</vt:lpstr>
    </vt:vector>
  </TitlesOfParts>
  <Company>Obschtina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</dc:creator>
  <cp:lastModifiedBy>Svetoslav Mihaylov</cp:lastModifiedBy>
  <cp:lastPrinted>2010-01-28T18:29:14Z</cp:lastPrinted>
  <dcterms:created xsi:type="dcterms:W3CDTF">2001-12-03T13:27:53Z</dcterms:created>
  <dcterms:modified xsi:type="dcterms:W3CDTF">2010-03-04T21:17:56Z</dcterms:modified>
</cp:coreProperties>
</file>