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5195" windowHeight="7935"/>
  </bookViews>
  <sheets>
    <sheet name="Sheet1" sheetId="1" r:id="rId1"/>
    <sheet name="Sheet2" sheetId="2" r:id="rId2"/>
    <sheet name="Sheet3" sheetId="4" r:id="rId3"/>
  </sheets>
  <definedNames>
    <definedName name="_xlnm.Print_Area" localSheetId="0">Sheet1!$A$1:$T$57</definedName>
    <definedName name="_xlnm.Print_Area" localSheetId="1">Sheet2!$A$1:$N$149</definedName>
    <definedName name="_xlnm.Print_Area" localSheetId="2">Sheet3!$A$1:$O$188</definedName>
    <definedName name="_xlnm.Print_Titles" localSheetId="0">Sheet1!$A:$A,Sheet1!$5:$6</definedName>
  </definedNames>
  <calcPr calcId="125725" fullCalcOnLoad="1"/>
</workbook>
</file>

<file path=xl/calcChain.xml><?xml version="1.0" encoding="utf-8"?>
<calcChain xmlns="http://schemas.openxmlformats.org/spreadsheetml/2006/main">
  <c r="B88" i="2"/>
  <c r="C87"/>
  <c r="C13"/>
  <c r="D13"/>
  <c r="B13"/>
  <c r="B104" i="4"/>
  <c r="C95"/>
  <c r="C13"/>
  <c r="D13"/>
  <c r="E4"/>
  <c r="B13"/>
  <c r="I10" i="1"/>
  <c r="I8"/>
  <c r="I9"/>
  <c r="N56"/>
  <c r="N54"/>
  <c r="N52"/>
  <c r="N51"/>
  <c r="N49"/>
  <c r="N47"/>
  <c r="N46"/>
  <c r="N48"/>
  <c r="N43"/>
  <c r="N44"/>
  <c r="N45"/>
  <c r="N42"/>
  <c r="N40"/>
  <c r="N39"/>
  <c r="N29"/>
  <c r="N30"/>
  <c r="N31"/>
  <c r="N32"/>
  <c r="N33"/>
  <c r="N34"/>
  <c r="N35"/>
  <c r="N36"/>
  <c r="N28"/>
  <c r="N23"/>
  <c r="N24"/>
  <c r="N21"/>
  <c r="N25"/>
  <c r="N26"/>
  <c r="N22"/>
  <c r="N20"/>
  <c r="N18"/>
  <c r="N19"/>
  <c r="N16"/>
  <c r="N17"/>
  <c r="N15"/>
  <c r="N13"/>
  <c r="N12"/>
  <c r="N11"/>
  <c r="N10"/>
  <c r="N9"/>
  <c r="N8"/>
  <c r="I56"/>
  <c r="I54"/>
  <c r="I53"/>
  <c r="I52"/>
  <c r="I51"/>
  <c r="I49"/>
  <c r="I48"/>
  <c r="I47"/>
  <c r="I46"/>
  <c r="I43"/>
  <c r="I44"/>
  <c r="I45"/>
  <c r="I42"/>
  <c r="I40"/>
  <c r="I39"/>
  <c r="I38"/>
  <c r="I37"/>
  <c r="I29"/>
  <c r="I30"/>
  <c r="I27"/>
  <c r="I31"/>
  <c r="I32"/>
  <c r="I33"/>
  <c r="I34"/>
  <c r="I35"/>
  <c r="I36"/>
  <c r="I28"/>
  <c r="I23"/>
  <c r="I24"/>
  <c r="I25"/>
  <c r="I26"/>
  <c r="I22"/>
  <c r="I21"/>
  <c r="I20"/>
  <c r="I19"/>
  <c r="I16"/>
  <c r="I17"/>
  <c r="I15"/>
  <c r="I13"/>
  <c r="I12"/>
  <c r="F12"/>
  <c r="D12"/>
  <c r="G12"/>
  <c r="H12"/>
  <c r="E12"/>
  <c r="C27"/>
  <c r="G30"/>
  <c r="G28"/>
  <c r="H28"/>
  <c r="G31"/>
  <c r="J27"/>
  <c r="J57"/>
  <c r="K27"/>
  <c r="L27"/>
  <c r="M27"/>
  <c r="N27"/>
  <c r="O27"/>
  <c r="P27"/>
  <c r="Q27"/>
  <c r="B27"/>
  <c r="O53"/>
  <c r="P53"/>
  <c r="Q53"/>
  <c r="R53"/>
  <c r="O50"/>
  <c r="P50"/>
  <c r="Q50"/>
  <c r="R50"/>
  <c r="O47"/>
  <c r="P47"/>
  <c r="Q47"/>
  <c r="R47"/>
  <c r="O46"/>
  <c r="P46"/>
  <c r="Q46"/>
  <c r="R46"/>
  <c r="O41"/>
  <c r="N41"/>
  <c r="P41"/>
  <c r="Q41"/>
  <c r="R41"/>
  <c r="O38"/>
  <c r="P38"/>
  <c r="Q38"/>
  <c r="R38"/>
  <c r="O37"/>
  <c r="P37"/>
  <c r="Q37"/>
  <c r="R37"/>
  <c r="R27"/>
  <c r="O21"/>
  <c r="P21"/>
  <c r="Q21"/>
  <c r="R21"/>
  <c r="O18"/>
  <c r="P18"/>
  <c r="Q18"/>
  <c r="R18"/>
  <c r="O14"/>
  <c r="P14"/>
  <c r="Q14"/>
  <c r="R14"/>
  <c r="O11"/>
  <c r="P11"/>
  <c r="Q11"/>
  <c r="R11"/>
  <c r="O8"/>
  <c r="O57"/>
  <c r="P8"/>
  <c r="Q8"/>
  <c r="Q57"/>
  <c r="R8"/>
  <c r="R57"/>
  <c r="J53"/>
  <c r="K53"/>
  <c r="L53"/>
  <c r="M53"/>
  <c r="J50"/>
  <c r="K50"/>
  <c r="L50"/>
  <c r="M50"/>
  <c r="J47"/>
  <c r="K47"/>
  <c r="L47"/>
  <c r="M47"/>
  <c r="J46"/>
  <c r="K46"/>
  <c r="L46"/>
  <c r="M46"/>
  <c r="L38"/>
  <c r="L37"/>
  <c r="J21"/>
  <c r="K21"/>
  <c r="L21"/>
  <c r="M21"/>
  <c r="J18"/>
  <c r="K18"/>
  <c r="L18"/>
  <c r="M18"/>
  <c r="J14"/>
  <c r="K14"/>
  <c r="L14"/>
  <c r="M14"/>
  <c r="J11"/>
  <c r="K11"/>
  <c r="L11"/>
  <c r="M11"/>
  <c r="J8"/>
  <c r="K8"/>
  <c r="K57"/>
  <c r="L8"/>
  <c r="M8"/>
  <c r="C18"/>
  <c r="I18"/>
  <c r="B18"/>
  <c r="M38"/>
  <c r="L57"/>
  <c r="G48"/>
  <c r="F48"/>
  <c r="F47"/>
  <c r="F46"/>
  <c r="H48"/>
  <c r="G40"/>
  <c r="E20"/>
  <c r="D20"/>
  <c r="F20"/>
  <c r="H20"/>
  <c r="G20"/>
  <c r="F30"/>
  <c r="E30"/>
  <c r="D30"/>
  <c r="H30"/>
  <c r="C11"/>
  <c r="I11"/>
  <c r="B11"/>
  <c r="G34"/>
  <c r="G19"/>
  <c r="G18"/>
  <c r="G16"/>
  <c r="G15"/>
  <c r="G9"/>
  <c r="G10"/>
  <c r="G8"/>
  <c r="G13"/>
  <c r="G11"/>
  <c r="G17"/>
  <c r="G14"/>
  <c r="G22"/>
  <c r="G23"/>
  <c r="G24"/>
  <c r="G21"/>
  <c r="G25"/>
  <c r="G26"/>
  <c r="G29"/>
  <c r="G32"/>
  <c r="G33"/>
  <c r="G27"/>
  <c r="G35"/>
  <c r="G36"/>
  <c r="G39"/>
  <c r="G38"/>
  <c r="G42"/>
  <c r="G43"/>
  <c r="G44"/>
  <c r="G41"/>
  <c r="G37"/>
  <c r="G45"/>
  <c r="G49"/>
  <c r="G47"/>
  <c r="G51"/>
  <c r="G50"/>
  <c r="G52"/>
  <c r="G54"/>
  <c r="G53"/>
  <c r="G56"/>
  <c r="G55"/>
  <c r="H56"/>
  <c r="F56"/>
  <c r="E56"/>
  <c r="E9"/>
  <c r="D9"/>
  <c r="F9"/>
  <c r="H9"/>
  <c r="E10"/>
  <c r="F10"/>
  <c r="H10"/>
  <c r="H8"/>
  <c r="E13"/>
  <c r="D13"/>
  <c r="S13"/>
  <c r="F13"/>
  <c r="F11"/>
  <c r="H13"/>
  <c r="H11"/>
  <c r="E15"/>
  <c r="F15"/>
  <c r="H15"/>
  <c r="D15"/>
  <c r="E16"/>
  <c r="F16"/>
  <c r="H16"/>
  <c r="D16"/>
  <c r="E17"/>
  <c r="F17"/>
  <c r="H17"/>
  <c r="D17"/>
  <c r="C14"/>
  <c r="E19"/>
  <c r="E18"/>
  <c r="F19"/>
  <c r="F18"/>
  <c r="H19"/>
  <c r="H18"/>
  <c r="E22"/>
  <c r="E21"/>
  <c r="F22"/>
  <c r="F21"/>
  <c r="H22"/>
  <c r="H21"/>
  <c r="E23"/>
  <c r="D23"/>
  <c r="F23"/>
  <c r="H23"/>
  <c r="E24"/>
  <c r="D24"/>
  <c r="F24"/>
  <c r="H24"/>
  <c r="E25"/>
  <c r="D25"/>
  <c r="F25"/>
  <c r="H25"/>
  <c r="E26"/>
  <c r="D26"/>
  <c r="F26"/>
  <c r="H26"/>
  <c r="C21"/>
  <c r="E28"/>
  <c r="D28"/>
  <c r="T28"/>
  <c r="F28"/>
  <c r="E29"/>
  <c r="F29"/>
  <c r="H29"/>
  <c r="H27"/>
  <c r="E31"/>
  <c r="D31"/>
  <c r="F31"/>
  <c r="F27"/>
  <c r="H31"/>
  <c r="E32"/>
  <c r="D32"/>
  <c r="F32"/>
  <c r="H32"/>
  <c r="E33"/>
  <c r="D33"/>
  <c r="F33"/>
  <c r="H33"/>
  <c r="E34"/>
  <c r="D34"/>
  <c r="F34"/>
  <c r="H34"/>
  <c r="E35"/>
  <c r="D35"/>
  <c r="S35"/>
  <c r="F35"/>
  <c r="H35"/>
  <c r="E36"/>
  <c r="F36"/>
  <c r="H36"/>
  <c r="D36"/>
  <c r="E39"/>
  <c r="F39"/>
  <c r="H39"/>
  <c r="H38"/>
  <c r="E40"/>
  <c r="F40"/>
  <c r="H40"/>
  <c r="D40"/>
  <c r="E42"/>
  <c r="F42"/>
  <c r="H42"/>
  <c r="H41"/>
  <c r="E43"/>
  <c r="F43"/>
  <c r="H43"/>
  <c r="D43"/>
  <c r="E44"/>
  <c r="F44"/>
  <c r="H44"/>
  <c r="D44"/>
  <c r="E45"/>
  <c r="F45"/>
  <c r="H45"/>
  <c r="D45"/>
  <c r="C38"/>
  <c r="C41"/>
  <c r="C37"/>
  <c r="E48"/>
  <c r="D48"/>
  <c r="E51"/>
  <c r="D51"/>
  <c r="F51"/>
  <c r="H51"/>
  <c r="E52"/>
  <c r="F52"/>
  <c r="H52"/>
  <c r="H50"/>
  <c r="H46"/>
  <c r="E54"/>
  <c r="F54"/>
  <c r="H54"/>
  <c r="H53"/>
  <c r="C47"/>
  <c r="C46"/>
  <c r="C50"/>
  <c r="C53"/>
  <c r="D56"/>
  <c r="D55"/>
  <c r="C8"/>
  <c r="C55"/>
  <c r="B14"/>
  <c r="B21"/>
  <c r="B38"/>
  <c r="B41"/>
  <c r="B37"/>
  <c r="B47"/>
  <c r="B46"/>
  <c r="B50"/>
  <c r="B53"/>
  <c r="B8"/>
  <c r="B55"/>
  <c r="F49"/>
  <c r="H49"/>
  <c r="E55"/>
  <c r="F55"/>
  <c r="H55"/>
  <c r="I55"/>
  <c r="J55"/>
  <c r="K55"/>
  <c r="M55"/>
  <c r="N55"/>
  <c r="O55"/>
  <c r="P55"/>
  <c r="P57"/>
  <c r="R55"/>
  <c r="H14"/>
  <c r="H47"/>
  <c r="E41"/>
  <c r="E38"/>
  <c r="E37"/>
  <c r="E14"/>
  <c r="E49"/>
  <c r="D49"/>
  <c r="E47"/>
  <c r="E53"/>
  <c r="F8"/>
  <c r="F57"/>
  <c r="F14"/>
  <c r="F38"/>
  <c r="F41"/>
  <c r="F37"/>
  <c r="F50"/>
  <c r="F53"/>
  <c r="I14"/>
  <c r="I41"/>
  <c r="I50"/>
  <c r="J41"/>
  <c r="J38"/>
  <c r="J37"/>
  <c r="K41"/>
  <c r="K38"/>
  <c r="K37"/>
  <c r="M41"/>
  <c r="M37"/>
  <c r="N14"/>
  <c r="N38"/>
  <c r="N37"/>
  <c r="N50"/>
  <c r="N53"/>
  <c r="S28"/>
  <c r="T13"/>
  <c r="E11"/>
  <c r="D22"/>
  <c r="D21"/>
  <c r="E3" i="4"/>
  <c r="E12"/>
  <c r="E11"/>
  <c r="E10"/>
  <c r="E9"/>
  <c r="E8"/>
  <c r="E7"/>
  <c r="E6"/>
  <c r="E5"/>
  <c r="C78" i="2"/>
  <c r="C79"/>
  <c r="C80"/>
  <c r="C81"/>
  <c r="C82"/>
  <c r="C83"/>
  <c r="C84"/>
  <c r="C85"/>
  <c r="C86"/>
  <c r="C94" i="4"/>
  <c r="C102"/>
  <c r="C100"/>
  <c r="C98"/>
  <c r="C96"/>
  <c r="T22" i="1"/>
  <c r="D47"/>
  <c r="S48"/>
  <c r="T48"/>
  <c r="S44"/>
  <c r="T44"/>
  <c r="S33"/>
  <c r="T33"/>
  <c r="S31"/>
  <c r="T31"/>
  <c r="T26"/>
  <c r="S26"/>
  <c r="T24"/>
  <c r="S24"/>
  <c r="T16"/>
  <c r="S16"/>
  <c r="S20"/>
  <c r="T20"/>
  <c r="S12"/>
  <c r="T12"/>
  <c r="D11"/>
  <c r="H37"/>
  <c r="H57"/>
  <c r="M57"/>
  <c r="N57"/>
  <c r="I57"/>
  <c r="S21"/>
  <c r="T21"/>
  <c r="T51"/>
  <c r="S51"/>
  <c r="S45"/>
  <c r="T45"/>
  <c r="S43"/>
  <c r="T43"/>
  <c r="T40"/>
  <c r="S40"/>
  <c r="S36"/>
  <c r="T36"/>
  <c r="S34"/>
  <c r="T34"/>
  <c r="S32"/>
  <c r="T32"/>
  <c r="T25"/>
  <c r="S25"/>
  <c r="T23"/>
  <c r="S23"/>
  <c r="T17"/>
  <c r="S17"/>
  <c r="D14"/>
  <c r="S15"/>
  <c r="T15"/>
  <c r="S9"/>
  <c r="T9"/>
  <c r="B57"/>
  <c r="C57"/>
  <c r="G46"/>
  <c r="G57"/>
  <c r="D54"/>
  <c r="D52"/>
  <c r="D42"/>
  <c r="D39"/>
  <c r="D29"/>
  <c r="D10"/>
  <c r="S22"/>
  <c r="C97" i="4"/>
  <c r="C99"/>
  <c r="C101"/>
  <c r="C103"/>
  <c r="E27" i="1"/>
  <c r="D19"/>
  <c r="E50"/>
  <c r="E46"/>
  <c r="E8"/>
  <c r="S10"/>
  <c r="T10"/>
  <c r="D38"/>
  <c r="S39"/>
  <c r="T39"/>
  <c r="S52"/>
  <c r="T52"/>
  <c r="T47"/>
  <c r="S47"/>
  <c r="T19"/>
  <c r="D18"/>
  <c r="S19"/>
  <c r="S29"/>
  <c r="T29"/>
  <c r="D27"/>
  <c r="T42"/>
  <c r="D41"/>
  <c r="S42"/>
  <c r="D53"/>
  <c r="S54"/>
  <c r="T54"/>
  <c r="T14"/>
  <c r="S14"/>
  <c r="S11"/>
  <c r="T11"/>
  <c r="E57"/>
  <c r="D8"/>
  <c r="D50"/>
  <c r="T50"/>
  <c r="S50"/>
  <c r="D37"/>
  <c r="S38"/>
  <c r="T38"/>
  <c r="T8"/>
  <c r="S8"/>
  <c r="T53"/>
  <c r="S53"/>
  <c r="S41"/>
  <c r="T41"/>
  <c r="T27"/>
  <c r="S27"/>
  <c r="S18"/>
  <c r="T18"/>
  <c r="D46"/>
  <c r="S46"/>
  <c r="T46"/>
  <c r="S37"/>
  <c r="T37"/>
  <c r="D57"/>
  <c r="T57"/>
  <c r="S57"/>
</calcChain>
</file>

<file path=xl/sharedStrings.xml><?xml version="1.0" encoding="utf-8"?>
<sst xmlns="http://schemas.openxmlformats.org/spreadsheetml/2006/main" count="149" uniqueCount="98">
  <si>
    <t>ГРУПА 72 ФИЗИЧЕСКА КУЛТУРА И СПОРТ</t>
  </si>
  <si>
    <t>8.ФУНКЦИЯ  8 “ИКОНОМИЧЕСКИ ДЕЙНОСТИ И УСЛУГИ”</t>
  </si>
  <si>
    <t>А</t>
  </si>
  <si>
    <t>ОБЩИНСКИ ДЕЙНОСТИ</t>
  </si>
  <si>
    <t>С П Р А В К А</t>
  </si>
  <si>
    <t xml:space="preserve"> ФУНКЦИЯ, ГРУПА, ДЕЙНОСТ</t>
  </si>
  <si>
    <t>ГРУПА 5 ТУРИЗЪМ</t>
  </si>
  <si>
    <t>ГРУПА 6 ДРУГИ ДЕЙНОСТИ ПО ИКОНОМИКАТА</t>
  </si>
  <si>
    <t>ГРУПА 73 КУЛТУРА</t>
  </si>
  <si>
    <t>9. ФУНКЦИЯ 9 РАЗХОДИ НЕКЛАСИФИЦИРАНИ В ДРУГИ ФУНКЦИИ</t>
  </si>
  <si>
    <t>ГРУПА 3 ТРАНСПОРТ И СЪОБЩЕНИЯ</t>
  </si>
  <si>
    <t>741 Радиотранслационни възли</t>
  </si>
  <si>
    <t>ВСИЧКО ЗА РАЗХОДИ ЗА ОБЩИНСКИ ДЕЙНОСТИ:</t>
  </si>
  <si>
    <t>УТОЧНЕН ПЛАН КЪМ 31.12.2008</t>
  </si>
  <si>
    <t>ОТЧЕТ             КЪМ 31.12.2008</t>
  </si>
  <si>
    <t>в това число</t>
  </si>
  <si>
    <t>заплати осигуровкидр.възнагр.</t>
  </si>
  <si>
    <t>издръжка</t>
  </si>
  <si>
    <t>преходен остатък</t>
  </si>
  <si>
    <t>%                  спрямо бюджет 2008 г.</t>
  </si>
  <si>
    <t>%                  спрямо отчет      2008 г.</t>
  </si>
  <si>
    <t>ЗА РАЗХОДИТЕ ЗА МЕСТНИ ДЕЙНОСТИ ПО БЮДЖЕТА НА ОБЩИНА ЕЛЕНА ЗА 2009 ГОДИНА</t>
  </si>
  <si>
    <t>БЮДЖЕТ 2009        10%</t>
  </si>
  <si>
    <t>БЮДЖЕТ 2009         90%</t>
  </si>
  <si>
    <t>БЮДЖЕТ 2009             100%</t>
  </si>
  <si>
    <t>ФУНКЦИЯ 1 ОБЩИ ДЪРЖАВНИ СЛУЖБИ</t>
  </si>
  <si>
    <t>Д-т 122 Общинска администрация</t>
  </si>
  <si>
    <t>Д-т 123 Общински съвет</t>
  </si>
  <si>
    <t>Д-т 284 Ликвидиране на последиците от стихийни бедствия и производствини аварии</t>
  </si>
  <si>
    <t>Д-т 311 ЦДГ</t>
  </si>
  <si>
    <t>Д-т 337 Извънучилищни дейности</t>
  </si>
  <si>
    <t>Д-т 389 Други дейности по образованието</t>
  </si>
  <si>
    <t>ФУНКЦИЯ 4 ЗДРАВЕОПАЗВАНЕ</t>
  </si>
  <si>
    <t>Д-т 431 Детска ясла</t>
  </si>
  <si>
    <t>ФУНКЦИЯ  5 СОЦИАЛНО ОСИГУРЯВАНЕ И ГРИЖИ</t>
  </si>
  <si>
    <t>ФУНКЦИЯ 3 ОБРАЗОВАНИЕ</t>
  </si>
  <si>
    <t>ФУНКЦИЯ 2 ОТБРАНА И СИГУРНОСТ</t>
  </si>
  <si>
    <t>ФУНКЦИЯ  6 ЖИЛИЛИЩНО СТРОИТЕЛСТВО, БКС И ООС</t>
  </si>
  <si>
    <t>Д-т 525 Клубове на пенсионери,инвалиди и др.соц.услуги</t>
  </si>
  <si>
    <t>Д-т 619 Други дейности по жил. строителство и територ. развитие</t>
  </si>
  <si>
    <t>Д-т -622 Озеленяване</t>
  </si>
  <si>
    <t>Д-т 623 Чистота</t>
  </si>
  <si>
    <t>Д-т 628 Международни прогр.и  споразумения</t>
  </si>
  <si>
    <t>Д-т 629 Други дейности по благоустр. и опазване на ок. среда</t>
  </si>
  <si>
    <t>ФУНКЦИЯ  7 ПОЧИВНО ДЕЛО, КУЛТУРА И РЕЛИГИОЗНИ  ДЕЙНОСТИ</t>
  </si>
  <si>
    <t>Д-т 712 Детски и специализирани спортни школи</t>
  </si>
  <si>
    <t>Д-т 714 Спортна база за спорт за всички</t>
  </si>
  <si>
    <t>Д-т 752 Библиотеки</t>
  </si>
  <si>
    <t>Д-т 759 Други дейности по културата</t>
  </si>
  <si>
    <t>Д-т 745 Обреден дом</t>
  </si>
  <si>
    <t>Д-т 832 Служби и дейности по поддръжка и ремонт на пътища</t>
  </si>
  <si>
    <t>Д-т 849 Други д-ти по транспорта, пътищата,пощите и далекосъобщ.</t>
  </si>
  <si>
    <t>Д-т 862 Туристическа база</t>
  </si>
  <si>
    <t>Д-т 863 Специализирани спортно-туристически школи</t>
  </si>
  <si>
    <t>Д-т 898 Други дейности по икономиката</t>
  </si>
  <si>
    <t>Д-т 998 Резерв</t>
  </si>
  <si>
    <t xml:space="preserve"> </t>
  </si>
  <si>
    <t>ФУНКЦИИ</t>
  </si>
  <si>
    <t>ОТЧЕТ 2008</t>
  </si>
  <si>
    <t xml:space="preserve">БЮДЖЕТ 2009            </t>
  </si>
  <si>
    <t xml:space="preserve"> ОБЩИ ДЪРЖАВНИ СЛУЖБИ</t>
  </si>
  <si>
    <t>ОТБРАНА И СИГУРНОСТ</t>
  </si>
  <si>
    <t xml:space="preserve"> ЗДРАВЕОПАЗВАНЕ</t>
  </si>
  <si>
    <t>СОЦИАЛНО ОСИГУРЯВАНЕ И ГРИЖИ</t>
  </si>
  <si>
    <t xml:space="preserve"> ЖИЛИЩНО СТРОИТЕЛСТВО, БКС И ООС</t>
  </si>
  <si>
    <t>ПОЧИВНО ДЕЛО, КУЛТУРА И РЕЛИГИОЗНИ  ДЕЙНОСТИ</t>
  </si>
  <si>
    <t>ИКОНОМИЧЕСКИ ДЕЙНОСТИ И УСЛУГИ</t>
  </si>
  <si>
    <t>ОБРАЗОВАНИЕ</t>
  </si>
  <si>
    <t>ОДС</t>
  </si>
  <si>
    <t>ОС</t>
  </si>
  <si>
    <t>НП</t>
  </si>
  <si>
    <t>НЗ</t>
  </si>
  <si>
    <t>СГ</t>
  </si>
  <si>
    <t>БКС</t>
  </si>
  <si>
    <t>ЛДК</t>
  </si>
  <si>
    <t>ИДУ</t>
  </si>
  <si>
    <t>РЕЗЕРВ</t>
  </si>
  <si>
    <t>БЮДЖЕТ 2008</t>
  </si>
  <si>
    <t>капиталови разходи</t>
  </si>
  <si>
    <t>Д-т 283 Превантивна д-ти за нам. на вредните последсвия от КБА</t>
  </si>
  <si>
    <t>Д-т 606 Изграждане, ремонт и поддръжка на улици и площади</t>
  </si>
  <si>
    <t>Д-т 458  МПС</t>
  </si>
  <si>
    <t>Д-т 558 Междун. прогр. и споразумения</t>
  </si>
  <si>
    <t>Д-т 559 Др. дейности по СОПГ</t>
  </si>
  <si>
    <t>Д-т 532 ПВЗ</t>
  </si>
  <si>
    <t>Д-т 524 ДСП</t>
  </si>
  <si>
    <t>Д-т 626 Пречистване на отпадните води в нас. места</t>
  </si>
  <si>
    <t>Д-т 603 ВиК</t>
  </si>
  <si>
    <t xml:space="preserve">Д-т 604 Осветление </t>
  </si>
  <si>
    <t>ДР.Р-ДИ</t>
  </si>
  <si>
    <t>ПДК</t>
  </si>
  <si>
    <t>ОБЩИ ДЪРЖАВНИ СЛУЖБИ</t>
  </si>
  <si>
    <t>ЗДРАВЕОПАЗВАНЕ</t>
  </si>
  <si>
    <t>СОЦИАЛНИ ГРИЖИ</t>
  </si>
  <si>
    <t>ЖИЛ.С-ВО, БКС И ООС</t>
  </si>
  <si>
    <t>ПОЧИВНО ДЕЛО И КУЛТУРА</t>
  </si>
  <si>
    <t>ДРУГИ РАЗХОДИ</t>
  </si>
  <si>
    <t>Приложение № 2-2</t>
  </si>
</sst>
</file>

<file path=xl/styles.xml><?xml version="1.0" encoding="utf-8"?>
<styleSheet xmlns="http://schemas.openxmlformats.org/spreadsheetml/2006/main">
  <numFmts count="1">
    <numFmt numFmtId="174" formatCode="00000"/>
  </numFmts>
  <fonts count="1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0" xfId="0" applyFont="1" applyFill="1" applyBorder="1" applyAlignment="1"/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Border="1"/>
    <xf numFmtId="0" fontId="3" fillId="2" borderId="0" xfId="0" applyFont="1" applyFill="1" applyBorder="1"/>
    <xf numFmtId="0" fontId="2" fillId="2" borderId="1" xfId="0" applyFont="1" applyFill="1" applyBorder="1" applyAlignment="1">
      <alignment horizontal="center"/>
    </xf>
    <xf numFmtId="2" fontId="3" fillId="2" borderId="1" xfId="0" applyNumberFormat="1" applyFont="1" applyFill="1" applyBorder="1"/>
    <xf numFmtId="0" fontId="2" fillId="2" borderId="1" xfId="0" applyFont="1" applyFill="1" applyBorder="1"/>
    <xf numFmtId="2" fontId="2" fillId="2" borderId="0" xfId="0" applyNumberFormat="1" applyFont="1" applyFill="1" applyBorder="1"/>
    <xf numFmtId="0" fontId="4" fillId="2" borderId="0" xfId="0" applyFont="1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7" fillId="2" borderId="0" xfId="0" applyFont="1" applyFill="1" applyBorder="1"/>
    <xf numFmtId="0" fontId="8" fillId="2" borderId="0" xfId="0" applyFont="1" applyFill="1" applyBorder="1"/>
    <xf numFmtId="2" fontId="6" fillId="2" borderId="0" xfId="0" applyNumberFormat="1" applyFont="1" applyFill="1" applyBorder="1"/>
    <xf numFmtId="2" fontId="7" fillId="2" borderId="0" xfId="0" applyNumberFormat="1" applyFont="1" applyFill="1" applyBorder="1"/>
    <xf numFmtId="0" fontId="2" fillId="2" borderId="1" xfId="0" applyFont="1" applyFill="1" applyBorder="1" applyAlignment="1">
      <alignment vertical="top" wrapText="1"/>
    </xf>
    <xf numFmtId="0" fontId="9" fillId="2" borderId="0" xfId="0" applyFont="1" applyFill="1" applyBorder="1"/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1" fontId="8" fillId="2" borderId="1" xfId="0" applyNumberFormat="1" applyFont="1" applyFill="1" applyBorder="1"/>
    <xf numFmtId="0" fontId="8" fillId="2" borderId="1" xfId="0" applyFont="1" applyFill="1" applyBorder="1" applyAlignment="1">
      <alignment horizontal="left"/>
    </xf>
    <xf numFmtId="174" fontId="8" fillId="2" borderId="1" xfId="0" applyNumberFormat="1" applyFont="1" applyFill="1" applyBorder="1"/>
    <xf numFmtId="0" fontId="2" fillId="2" borderId="2" xfId="0" applyFont="1" applyFill="1" applyBorder="1"/>
    <xf numFmtId="1" fontId="8" fillId="2" borderId="2" xfId="0" applyNumberFormat="1" applyFont="1" applyFill="1" applyBorder="1"/>
    <xf numFmtId="1" fontId="8" fillId="2" borderId="0" xfId="0" applyNumberFormat="1" applyFont="1" applyFill="1" applyBorder="1"/>
    <xf numFmtId="174" fontId="8" fillId="2" borderId="2" xfId="0" applyNumberFormat="1" applyFont="1" applyFill="1" applyBorder="1"/>
    <xf numFmtId="174" fontId="8" fillId="2" borderId="0" xfId="0" applyNumberFormat="1" applyFont="1" applyFill="1" applyBorder="1"/>
    <xf numFmtId="0" fontId="10" fillId="2" borderId="1" xfId="0" applyFont="1" applyFill="1" applyBorder="1" applyAlignment="1">
      <alignment wrapText="1"/>
    </xf>
    <xf numFmtId="1" fontId="10" fillId="2" borderId="1" xfId="0" applyNumberFormat="1" applyFont="1" applyFill="1" applyBorder="1"/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/>
    <xf numFmtId="174" fontId="10" fillId="2" borderId="1" xfId="0" applyNumberFormat="1" applyFont="1" applyFill="1" applyBorder="1"/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" fontId="7" fillId="2" borderId="0" xfId="0" applyNumberFormat="1" applyFont="1" applyFill="1" applyBorder="1"/>
    <xf numFmtId="1" fontId="2" fillId="2" borderId="0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1" fontId="6" fillId="2" borderId="1" xfId="0" applyNumberFormat="1" applyFont="1" applyFill="1" applyBorder="1"/>
    <xf numFmtId="1" fontId="7" fillId="2" borderId="1" xfId="0" applyNumberFormat="1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/>
    <xf numFmtId="1" fontId="5" fillId="2" borderId="1" xfId="0" applyNumberFormat="1" applyFont="1" applyFill="1" applyBorder="1"/>
    <xf numFmtId="0" fontId="9" fillId="2" borderId="1" xfId="0" applyFont="1" applyFill="1" applyBorder="1" applyAlignment="1">
      <alignment horizontal="left" wrapText="1"/>
    </xf>
    <xf numFmtId="0" fontId="9" fillId="2" borderId="1" xfId="0" applyFont="1" applyFill="1" applyBorder="1"/>
    <xf numFmtId="0" fontId="6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4" fillId="2" borderId="1" xfId="0" applyFont="1" applyFill="1" applyBorder="1"/>
    <xf numFmtId="1" fontId="4" fillId="2" borderId="1" xfId="0" applyNumberFormat="1" applyFont="1" applyFill="1" applyBorder="1"/>
    <xf numFmtId="0" fontId="5" fillId="2" borderId="1" xfId="0" applyFont="1" applyFill="1" applyBorder="1"/>
    <xf numFmtId="0" fontId="3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0" fontId="3" fillId="2" borderId="0" xfId="0" applyFont="1" applyFill="1" applyBorder="1" applyAlignment="1"/>
    <xf numFmtId="0" fontId="2" fillId="2" borderId="3" xfId="0" applyFont="1" applyFill="1" applyBorder="1" applyAlignment="1"/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БЮДЖЕТ  2009  МЕСТНИ  ДЕЙНОСТИ</a:t>
            </a:r>
          </a:p>
        </c:rich>
      </c:tx>
      <c:spPr>
        <a:noFill/>
        <a:ln w="25400">
          <a:noFill/>
        </a:ln>
      </c:spPr>
    </c:title>
    <c:view3D>
      <c:perspective val="0"/>
    </c:view3D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55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 ОБЩИ ДЪРЖАВНИ СЛУЖБИ
18%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1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ОТБРАНА И СИГУРНОСТ
1%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2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БРАЗОВАНИЕ
6%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3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 sz="300" b="0" i="0" strike="noStrike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 </a:t>
                    </a:r>
                    <a:r>
                      <a:rPr lang="bg-BG" sz="200" b="0" i="0" strike="noStrike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ЗДРАВЕОПАЗВАНЕ</a:t>
                    </a:r>
                  </a:p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 sz="200" b="0" i="0" strike="noStrike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4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СОЦИАЛНО ОСИГУРЯВАНЕ И ГРИЖИ
9%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5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 ЖИЛИЩНО СТРОИТЕЛСТВО, БКС И ООС
40%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6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ПОЧИВНО ДЕЛО, КУЛТУРА И РЕЛИГИОЗНИ  ДЕЙНОСТИ
8%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7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ИКОНОМИЧЕСКИ ДЕЙНОСТИ И УСЛУГИ
13%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8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РАЗХОДИ НЕКЛАСИФИЦИРАНИ В ДРУГИ ФУНКЦИИ
4%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</c:pie3DChart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БЮДЖЕТ  2009  МЕСТНИ  ДЕЙНОСТИ</a:t>
            </a:r>
          </a:p>
        </c:rich>
      </c:tx>
      <c:spPr>
        <a:noFill/>
        <a:ln w="25400">
          <a:noFill/>
        </a:ln>
      </c:spPr>
    </c:title>
    <c:view3D>
      <c:perspective val="0"/>
    </c:view3D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55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 ОБЩИ ДЪРЖАВНИ СЛУЖБИ
18%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1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ОТБРАНА И СИГУРНОСТ
1%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2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БРАЗОВАНИЕ
6%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3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 sz="300" b="0" i="0" strike="noStrike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 </a:t>
                    </a:r>
                    <a:r>
                      <a:rPr lang="bg-BG" sz="200" b="0" i="0" strike="noStrike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ЗДРАВЕОПАЗВАНЕ</a:t>
                    </a:r>
                  </a:p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 sz="200" b="0" i="0" strike="noStrike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4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СОЦИАЛНО ОСИГУРЯВАНЕ И ГРИЖИ
9%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5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 ЖИЛИЩНО СТРОИТЕЛСТВО, БКС И ООС
40%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6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ПОЧИВНО ДЕЛО, КУЛТУРА И РЕЛИГИОЗНИ  ДЕЙНОСТИ
8%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7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ИКОНОМИЧЕСКИ ДЕЙНОСТИ И УСЛУГИ
13%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8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РАЗХОДИ НЕКЛАСИФИЦИРАНИ В ДРУГИ ФУНКЦИИ
4%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</c:pie3DChart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РАЗХОДИ ЗА МЕСТНИ ДЕЙНОСТИ 
БЮДЖЕТ 2008  ОТЧЕТ 2008  БЮДЖЕТ 2009</a:t>
            </a:r>
          </a:p>
        </c:rich>
      </c:tx>
      <c:layout>
        <c:manualLayout>
          <c:xMode val="edge"/>
          <c:yMode val="edge"/>
          <c:x val="0.35773217523067347"/>
          <c:y val="2.5331724969843185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2474268320246208E-2"/>
          <c:y val="0.10253323288908942"/>
          <c:w val="0.85979424723856679"/>
          <c:h val="0.67430679041177621"/>
        </c:manualLayout>
      </c:layout>
      <c:barChart>
        <c:barDir val="col"/>
        <c:grouping val="clustered"/>
        <c:ser>
          <c:idx val="0"/>
          <c:order val="0"/>
          <c:tx>
            <c:strRef>
              <c:f>Sheet3!$A$3</c:f>
              <c:strCache>
                <c:ptCount val="1"/>
                <c:pt idx="0">
                  <c:v>ОДС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Sheet3!$B$3:$D$3</c:f>
              <c:numCache>
                <c:formatCode>0</c:formatCode>
                <c:ptCount val="3"/>
                <c:pt idx="0">
                  <c:v>347954</c:v>
                </c:pt>
                <c:pt idx="1">
                  <c:v>347123</c:v>
                </c:pt>
                <c:pt idx="2">
                  <c:v>381834</c:v>
                </c:pt>
              </c:numCache>
            </c:numRef>
          </c:val>
        </c:ser>
        <c:ser>
          <c:idx val="1"/>
          <c:order val="1"/>
          <c:tx>
            <c:strRef>
              <c:f>Sheet3!$A$4</c:f>
              <c:strCache>
                <c:ptCount val="1"/>
                <c:pt idx="0">
                  <c:v>ОС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Sheet3!$B$4:$D$4</c:f>
              <c:numCache>
                <c:formatCode>General</c:formatCode>
                <c:ptCount val="3"/>
                <c:pt idx="0">
                  <c:v>4859</c:v>
                </c:pt>
                <c:pt idx="1">
                  <c:v>536</c:v>
                </c:pt>
                <c:pt idx="2">
                  <c:v>22439</c:v>
                </c:pt>
              </c:numCache>
            </c:numRef>
          </c:val>
        </c:ser>
        <c:ser>
          <c:idx val="2"/>
          <c:order val="2"/>
          <c:tx>
            <c:strRef>
              <c:f>Sheet3!$A$5</c:f>
              <c:strCache>
                <c:ptCount val="1"/>
                <c:pt idx="0">
                  <c:v>НП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Sheet3!$B$5:$D$5</c:f>
              <c:numCache>
                <c:formatCode>General</c:formatCode>
                <c:ptCount val="3"/>
                <c:pt idx="0">
                  <c:v>211059</c:v>
                </c:pt>
                <c:pt idx="1">
                  <c:v>188952</c:v>
                </c:pt>
                <c:pt idx="2">
                  <c:v>152697</c:v>
                </c:pt>
              </c:numCache>
            </c:numRef>
          </c:val>
        </c:ser>
        <c:ser>
          <c:idx val="3"/>
          <c:order val="3"/>
          <c:tx>
            <c:strRef>
              <c:f>Sheet3!$A$6</c:f>
              <c:strCache>
                <c:ptCount val="1"/>
                <c:pt idx="0">
                  <c:v>НЗ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Sheet3!$B$6:$D$6</c:f>
              <c:numCache>
                <c:formatCode>0</c:formatCode>
                <c:ptCount val="3"/>
                <c:pt idx="0">
                  <c:v>38010</c:v>
                </c:pt>
                <c:pt idx="1">
                  <c:v>37715</c:v>
                </c:pt>
                <c:pt idx="2">
                  <c:v>36530</c:v>
                </c:pt>
              </c:numCache>
            </c:numRef>
          </c:val>
        </c:ser>
        <c:ser>
          <c:idx val="4"/>
          <c:order val="4"/>
          <c:tx>
            <c:strRef>
              <c:f>Sheet3!$A$7</c:f>
              <c:strCache>
                <c:ptCount val="1"/>
                <c:pt idx="0">
                  <c:v>СГ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Sheet3!$B$7:$D$7</c:f>
              <c:numCache>
                <c:formatCode>0</c:formatCode>
                <c:ptCount val="3"/>
                <c:pt idx="0">
                  <c:v>295328</c:v>
                </c:pt>
                <c:pt idx="1">
                  <c:v>257585</c:v>
                </c:pt>
                <c:pt idx="2">
                  <c:v>177707</c:v>
                </c:pt>
              </c:numCache>
            </c:numRef>
          </c:val>
        </c:ser>
        <c:ser>
          <c:idx val="5"/>
          <c:order val="5"/>
          <c:tx>
            <c:strRef>
              <c:f>Sheet3!$A$8</c:f>
              <c:strCache>
                <c:ptCount val="1"/>
                <c:pt idx="0">
                  <c:v>БКС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Sheet3!$B$8:$D$8</c:f>
              <c:numCache>
                <c:formatCode>0</c:formatCode>
                <c:ptCount val="3"/>
                <c:pt idx="0">
                  <c:v>2474822</c:v>
                </c:pt>
                <c:pt idx="1">
                  <c:v>2268658</c:v>
                </c:pt>
                <c:pt idx="2">
                  <c:v>1939528</c:v>
                </c:pt>
              </c:numCache>
            </c:numRef>
          </c:val>
        </c:ser>
        <c:ser>
          <c:idx val="6"/>
          <c:order val="6"/>
          <c:tx>
            <c:strRef>
              <c:f>Sheet3!$A$9</c:f>
              <c:strCache>
                <c:ptCount val="1"/>
                <c:pt idx="0">
                  <c:v>ПДК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Sheet3!$B$9:$D$9</c:f>
              <c:numCache>
                <c:formatCode>0</c:formatCode>
                <c:ptCount val="3"/>
                <c:pt idx="0">
                  <c:v>263271</c:v>
                </c:pt>
                <c:pt idx="1">
                  <c:v>179233</c:v>
                </c:pt>
                <c:pt idx="2">
                  <c:v>228197</c:v>
                </c:pt>
              </c:numCache>
            </c:numRef>
          </c:val>
        </c:ser>
        <c:ser>
          <c:idx val="7"/>
          <c:order val="7"/>
          <c:tx>
            <c:strRef>
              <c:f>Sheet3!$A$10</c:f>
              <c:strCache>
                <c:ptCount val="1"/>
                <c:pt idx="0">
                  <c:v>ИДУ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Sheet3!$B$10:$D$10</c:f>
              <c:numCache>
                <c:formatCode>General</c:formatCode>
                <c:ptCount val="3"/>
                <c:pt idx="0">
                  <c:v>998417</c:v>
                </c:pt>
                <c:pt idx="1">
                  <c:v>995115</c:v>
                </c:pt>
                <c:pt idx="2">
                  <c:v>833373</c:v>
                </c:pt>
              </c:numCache>
            </c:numRef>
          </c:val>
        </c:ser>
        <c:ser>
          <c:idx val="8"/>
          <c:order val="8"/>
          <c:tx>
            <c:strRef>
              <c:f>Sheet3!$A$12</c:f>
              <c:strCache>
                <c:ptCount val="1"/>
                <c:pt idx="0">
                  <c:v>РЕЗЕРВ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3813031219580432E-2"/>
                  <c:y val="-8.1301556740547756E-3"/>
                </c:manualLayout>
              </c:layout>
              <c:dLblPos val="outEnd"/>
              <c:showSerName val="1"/>
            </c:dLbl>
            <c:dLbl>
              <c:idx val="1"/>
              <c:layout>
                <c:manualLayout>
                  <c:x val="2.5874923962218778E-2"/>
                  <c:y val="-2.0987890335201678E-3"/>
                </c:manualLayout>
              </c:layout>
              <c:dLblPos val="outEnd"/>
              <c:showSerName val="1"/>
            </c:dLbl>
            <c:dLbl>
              <c:idx val="2"/>
              <c:layout>
                <c:manualLayout>
                  <c:x val="1.5565568222926863E-2"/>
                  <c:y val="-2.877302789546175E-3"/>
                </c:manualLayout>
              </c:layout>
              <c:dLblPos val="outEnd"/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Sheet3!$B$12:$D$12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302440</c:v>
                </c:pt>
              </c:numCache>
            </c:numRef>
          </c:val>
        </c:ser>
        <c:dLbls>
          <c:showSerName val="1"/>
        </c:dLbls>
        <c:axId val="76560256"/>
        <c:axId val="76595200"/>
      </c:barChart>
      <c:catAx>
        <c:axId val="76560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ФУНКЦИИ</a:t>
                </a:r>
              </a:p>
            </c:rich>
          </c:tx>
          <c:layout>
            <c:manualLayout>
              <c:xMode val="edge"/>
              <c:yMode val="edge"/>
              <c:x val="0.47938165976675595"/>
              <c:y val="0.81905961392944093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6595200"/>
        <c:crosses val="autoZero"/>
        <c:auto val="1"/>
        <c:lblAlgn val="ctr"/>
        <c:lblOffset val="100"/>
        <c:tickLblSkip val="1"/>
        <c:tickMarkSkip val="1"/>
      </c:catAx>
      <c:valAx>
        <c:axId val="7659520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ИЗПЪЛНЕНИЕ</a:t>
                </a:r>
              </a:p>
            </c:rich>
          </c:tx>
          <c:layout>
            <c:manualLayout>
              <c:xMode val="edge"/>
              <c:yMode val="edge"/>
              <c:x val="7.2164948453608251E-3"/>
              <c:y val="0.39324512662696415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65602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4226825770490027"/>
          <c:y val="0.93727433045537578"/>
          <c:w val="0.34123732986984873"/>
          <c:h val="3.3775633293124274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0.77" l="0.45" r="0.56000000000000005" t="0.75" header="0.5" footer="0.5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БЮДЖЕТ  2009  МЕСТНИ  ДЕЙНОСТИ</a:t>
            </a:r>
          </a:p>
        </c:rich>
      </c:tx>
      <c:spPr>
        <a:noFill/>
        <a:ln w="25400">
          <a:noFill/>
        </a:ln>
      </c:spPr>
    </c:title>
    <c:view3D>
      <c:perspective val="0"/>
    </c:view3D>
    <c:plotArea>
      <c:layout/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55"/>
          <c:dPt>
            <c:idx val="0"/>
            <c:spPr>
              <a:solidFill>
                <a:srgbClr val="9999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 ОБЩИ ДЪРЖАВНИ СЛУЖБИ
18%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1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ОТБРАНА И СИГУРНОСТ
1%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2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БРАЗОВАНИЕ
6%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3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 sz="300" b="0" i="0" strike="noStrike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 </a:t>
                    </a:r>
                    <a:r>
                      <a:rPr lang="bg-BG" sz="200" b="0" i="0" strike="noStrike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ЗДРАВЕОПАЗВАНЕ</a:t>
                    </a:r>
                  </a:p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 sz="200" b="0" i="0" strike="noStrike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4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СОЦИАЛНО ОСИГУРЯВАНЕ И ГРИЖИ
9%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5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 ЖИЛИЩНО СТРОИТЕЛСТВО, БКС И ООС
40%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6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ПОЧИВНО ДЕЛО, КУЛТУРА И РЕЛИГИОЗНИ  ДЕЙНОСТИ
8%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7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ИКОНОМИЧЕСКИ ДЕЙНОСТИ И УСЛУГИ
13%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dLbl>
              <c:idx val="8"/>
              <c:tx>
                <c:rich>
                  <a:bodyPr/>
                  <a:lstStyle/>
                  <a:p>
                    <a:pPr>
                      <a:defRPr sz="1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РАЗХОДИ НЕКЛАСИФИЦИРАНИ В ДРУГИ ФУНКЦИИ
4%</a:t>
                    </a:r>
                  </a:p>
                </c:rich>
              </c:tx>
              <c:numFmt formatCode="0%" sourceLinked="0"/>
              <c:spPr>
                <a:noFill/>
                <a:ln w="25400">
                  <a:noFill/>
                </a:ln>
              </c:spPr>
              <c:dLblPos val="bestFit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3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cat>
          <c:val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CatName val="1"/>
          <c:showPercent val="1"/>
        </c:dLbls>
      </c:pie3DChart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РАЗХОДИ ЗА МЕСТНИ ДЕЙНОСТИ 
БЮДЖЕТ 2008  ОТЧЕТ 2008  БЮДЖЕТ 2009</a:t>
            </a:r>
          </a:p>
        </c:rich>
      </c:tx>
      <c:layout>
        <c:manualLayout>
          <c:xMode val="edge"/>
          <c:yMode val="edge"/>
          <c:x val="0.35576923076923078"/>
          <c:y val="2.528736051678360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6538461538461536E-2"/>
          <c:y val="0.11609208433468518"/>
          <c:w val="0.85192307692307689"/>
          <c:h val="0.66436856183611914"/>
        </c:manualLayout>
      </c:layout>
      <c:barChart>
        <c:barDir val="col"/>
        <c:grouping val="clustered"/>
        <c:ser>
          <c:idx val="0"/>
          <c:order val="0"/>
          <c:tx>
            <c:strRef>
              <c:f>Sheet3!$A$3</c:f>
              <c:strCache>
                <c:ptCount val="1"/>
                <c:pt idx="0">
                  <c:v>ОДС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Sheet3!$B$3:$D$3</c:f>
              <c:numCache>
                <c:formatCode>0</c:formatCode>
                <c:ptCount val="3"/>
                <c:pt idx="0">
                  <c:v>347954</c:v>
                </c:pt>
                <c:pt idx="1">
                  <c:v>347123</c:v>
                </c:pt>
                <c:pt idx="2">
                  <c:v>381834</c:v>
                </c:pt>
              </c:numCache>
            </c:numRef>
          </c:val>
        </c:ser>
        <c:ser>
          <c:idx val="1"/>
          <c:order val="1"/>
          <c:tx>
            <c:strRef>
              <c:f>Sheet3!$A$4</c:f>
              <c:strCache>
                <c:ptCount val="1"/>
                <c:pt idx="0">
                  <c:v>ОС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Sheet3!$B$4:$D$4</c:f>
              <c:numCache>
                <c:formatCode>General</c:formatCode>
                <c:ptCount val="3"/>
                <c:pt idx="0">
                  <c:v>4859</c:v>
                </c:pt>
                <c:pt idx="1">
                  <c:v>536</c:v>
                </c:pt>
                <c:pt idx="2">
                  <c:v>22439</c:v>
                </c:pt>
              </c:numCache>
            </c:numRef>
          </c:val>
        </c:ser>
        <c:ser>
          <c:idx val="2"/>
          <c:order val="2"/>
          <c:tx>
            <c:strRef>
              <c:f>Sheet3!$A$5</c:f>
              <c:strCache>
                <c:ptCount val="1"/>
                <c:pt idx="0">
                  <c:v>НП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Sheet3!$B$5:$D$5</c:f>
              <c:numCache>
                <c:formatCode>General</c:formatCode>
                <c:ptCount val="3"/>
                <c:pt idx="0">
                  <c:v>211059</c:v>
                </c:pt>
                <c:pt idx="1">
                  <c:v>188952</c:v>
                </c:pt>
                <c:pt idx="2">
                  <c:v>152697</c:v>
                </c:pt>
              </c:numCache>
            </c:numRef>
          </c:val>
        </c:ser>
        <c:ser>
          <c:idx val="3"/>
          <c:order val="3"/>
          <c:tx>
            <c:strRef>
              <c:f>Sheet3!$A$6</c:f>
              <c:strCache>
                <c:ptCount val="1"/>
                <c:pt idx="0">
                  <c:v>НЗ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Sheet3!$B$6:$D$6</c:f>
              <c:numCache>
                <c:formatCode>0</c:formatCode>
                <c:ptCount val="3"/>
                <c:pt idx="0">
                  <c:v>38010</c:v>
                </c:pt>
                <c:pt idx="1">
                  <c:v>37715</c:v>
                </c:pt>
                <c:pt idx="2">
                  <c:v>36530</c:v>
                </c:pt>
              </c:numCache>
            </c:numRef>
          </c:val>
        </c:ser>
        <c:ser>
          <c:idx val="4"/>
          <c:order val="4"/>
          <c:tx>
            <c:strRef>
              <c:f>Sheet3!$A$7</c:f>
              <c:strCache>
                <c:ptCount val="1"/>
                <c:pt idx="0">
                  <c:v>СГ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Sheet3!$B$7:$D$7</c:f>
              <c:numCache>
                <c:formatCode>0</c:formatCode>
                <c:ptCount val="3"/>
                <c:pt idx="0">
                  <c:v>295328</c:v>
                </c:pt>
                <c:pt idx="1">
                  <c:v>257585</c:v>
                </c:pt>
                <c:pt idx="2">
                  <c:v>177707</c:v>
                </c:pt>
              </c:numCache>
            </c:numRef>
          </c:val>
        </c:ser>
        <c:ser>
          <c:idx val="5"/>
          <c:order val="5"/>
          <c:tx>
            <c:strRef>
              <c:f>Sheet3!$A$8</c:f>
              <c:strCache>
                <c:ptCount val="1"/>
                <c:pt idx="0">
                  <c:v>БКС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Sheet3!$B$8:$D$8</c:f>
              <c:numCache>
                <c:formatCode>0</c:formatCode>
                <c:ptCount val="3"/>
                <c:pt idx="0">
                  <c:v>2474822</c:v>
                </c:pt>
                <c:pt idx="1">
                  <c:v>2268658</c:v>
                </c:pt>
                <c:pt idx="2">
                  <c:v>1939528</c:v>
                </c:pt>
              </c:numCache>
            </c:numRef>
          </c:val>
        </c:ser>
        <c:ser>
          <c:idx val="6"/>
          <c:order val="6"/>
          <c:tx>
            <c:strRef>
              <c:f>Sheet3!$A$9</c:f>
              <c:strCache>
                <c:ptCount val="1"/>
                <c:pt idx="0">
                  <c:v>ПДК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Sheet3!$B$9:$D$9</c:f>
              <c:numCache>
                <c:formatCode>0</c:formatCode>
                <c:ptCount val="3"/>
                <c:pt idx="0">
                  <c:v>263271</c:v>
                </c:pt>
                <c:pt idx="1">
                  <c:v>179233</c:v>
                </c:pt>
                <c:pt idx="2">
                  <c:v>228197</c:v>
                </c:pt>
              </c:numCache>
            </c:numRef>
          </c:val>
        </c:ser>
        <c:ser>
          <c:idx val="7"/>
          <c:order val="7"/>
          <c:tx>
            <c:strRef>
              <c:f>Sheet3!$A$10</c:f>
              <c:strCache>
                <c:ptCount val="1"/>
                <c:pt idx="0">
                  <c:v>ИДУ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Sheet3!$B$10:$D$10</c:f>
              <c:numCache>
                <c:formatCode>General</c:formatCode>
                <c:ptCount val="3"/>
                <c:pt idx="0">
                  <c:v>998417</c:v>
                </c:pt>
                <c:pt idx="1">
                  <c:v>995115</c:v>
                </c:pt>
                <c:pt idx="2">
                  <c:v>833373</c:v>
                </c:pt>
              </c:numCache>
            </c:numRef>
          </c:val>
        </c:ser>
        <c:ser>
          <c:idx val="8"/>
          <c:order val="8"/>
          <c:tx>
            <c:strRef>
              <c:f>Sheet3!$A$11</c:f>
              <c:strCache>
                <c:ptCount val="1"/>
                <c:pt idx="0">
                  <c:v>ДР.Р-ДИ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3925600646073061E-2"/>
                  <c:y val="-2.9586174575282065E-2"/>
                </c:manualLayout>
              </c:layout>
              <c:dLblPos val="outEnd"/>
              <c:showSerName val="1"/>
            </c:dLbl>
            <c:dLbl>
              <c:idx val="1"/>
              <c:layout>
                <c:manualLayout>
                  <c:x val="2.5528164748637148E-2"/>
                  <c:y val="-2.8436747997710954E-2"/>
                </c:manualLayout>
              </c:layout>
              <c:dLblPos val="outEnd"/>
              <c:showSerName val="1"/>
            </c:dLbl>
            <c:dLbl>
              <c:idx val="2"/>
              <c:layout>
                <c:manualLayout>
                  <c:x val="1.1746113466585904E-2"/>
                  <c:y val="-2.6742868589275147E-3"/>
                </c:manualLayout>
              </c:layout>
              <c:dLblPos val="outEnd"/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Sheet3!$B$11:$D$11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80000</c:v>
                </c:pt>
              </c:numCache>
            </c:numRef>
          </c:val>
        </c:ser>
        <c:ser>
          <c:idx val="9"/>
          <c:order val="9"/>
          <c:tx>
            <c:strRef>
              <c:f>Sheet3!$A$12</c:f>
              <c:strCache>
                <c:ptCount val="1"/>
                <c:pt idx="0">
                  <c:v>РЕЗЕРВ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Sheet3!$B$12:$D$12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302440</c:v>
                </c:pt>
              </c:numCache>
            </c:numRef>
          </c:val>
        </c:ser>
        <c:dLbls>
          <c:showSerName val="1"/>
        </c:dLbls>
        <c:axId val="77380224"/>
        <c:axId val="77382400"/>
      </c:barChart>
      <c:catAx>
        <c:axId val="773802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ФУНКЦИИ</a:t>
                </a:r>
              </a:p>
            </c:rich>
          </c:tx>
          <c:layout>
            <c:manualLayout>
              <c:xMode val="edge"/>
              <c:yMode val="edge"/>
              <c:x val="0.48173076923076924"/>
              <c:y val="0.8206905654753757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7382400"/>
        <c:crosses val="autoZero"/>
        <c:auto val="1"/>
        <c:lblAlgn val="ctr"/>
        <c:lblOffset val="100"/>
        <c:tickLblSkip val="1"/>
        <c:tickMarkSkip val="1"/>
      </c:catAx>
      <c:valAx>
        <c:axId val="77382400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ИЗПЪЛНЕНИЕ</a:t>
                </a:r>
              </a:p>
            </c:rich>
          </c:tx>
          <c:layout>
            <c:manualLayout>
              <c:xMode val="edge"/>
              <c:yMode val="edge"/>
              <c:x val="1.6346153846153847E-2"/>
              <c:y val="0.40459813322871147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73802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5673076923076923"/>
          <c:y val="0.88620785090160359"/>
          <c:w val="0.72403846153846152"/>
          <c:h val="8.7356502221695109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РАЗХОДИ ЗА МЕСТНИ ДЕЙНОСТИ 
БЮДЖЕТ 2009
 /към приложение 2-2/</a:t>
            </a:r>
          </a:p>
        </c:rich>
      </c:tx>
      <c:layout>
        <c:manualLayout>
          <c:xMode val="edge"/>
          <c:yMode val="edge"/>
          <c:x val="0.37600735002126523"/>
          <c:y val="2.7456647398843931E-2"/>
        </c:manualLayout>
      </c:layout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0.10205913145350069"/>
          <c:y val="0.2832369942196532"/>
          <c:w val="0.79767268530762392"/>
          <c:h val="0.5115606936416184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7"/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0.10167463169760042"/>
                  <c:y val="-8.7253349111707859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ОБЩИ ДЪРЖАВНИ 
СЛУЖБИ
9%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dLbl>
              <c:idx val="1"/>
              <c:layout>
                <c:manualLayout>
                  <c:x val="-6.88059675531901E-2"/>
                  <c:y val="-0.11764765675966805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ОТБРАНА 
И СИГУРНОСТ
1%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dLbl>
              <c:idx val="2"/>
              <c:layout>
                <c:manualLayout>
                  <c:x val="-5.280403468226726E-3"/>
                  <c:y val="-0.1246790466220624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3"/>
              <c:layout>
                <c:manualLayout>
                  <c:x val="4.2478231643399172E-2"/>
                  <c:y val="-7.831065191995505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4"/>
              <c:layout>
                <c:manualLayout>
                  <c:x val="5.7992063436330232E-2"/>
                  <c:y val="5.8543382944183972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СОЦИАЛНИ
 ГРИЖИ
4%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dLbl>
              <c:idx val="5"/>
              <c:layout>
                <c:manualLayout>
                  <c:x val="9.8531048581254638E-2"/>
                  <c:y val="8.6582919909577769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ЖИЛ.С-ВО, БКС 
И ООС
47%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dLbl>
              <c:idx val="6"/>
              <c:layout>
                <c:manualLayout>
                  <c:x val="-3.3121519338613042E-2"/>
                  <c:y val="8.3354876883164133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ПОЧИВНО ДЕЛО 
И КУЛТУРА
5%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dLbl>
              <c:idx val="7"/>
              <c:layout>
                <c:manualLayout>
                  <c:x val="3.2075154815465114E-2"/>
                  <c:y val="-0.10691032118095065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ИКОНОМИЧЕСКИ 
ДЕЙНОСТИ И УСЛУГИ
20%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</c:dLbl>
            <c:dLbl>
              <c:idx val="8"/>
              <c:layout>
                <c:manualLayout>
                  <c:x val="-3.2666159176842659E-2"/>
                  <c:y val="-7.998209761352084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dLbl>
              <c:idx val="9"/>
              <c:layout>
                <c:manualLayout>
                  <c:x val="-9.5064359212629324E-4"/>
                  <c:y val="-8.3238814801329039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23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CatName val="1"/>
            <c:showPercent val="1"/>
            <c:showLeaderLines val="1"/>
          </c:dLbls>
          <c:cat>
            <c:strRef>
              <c:f>Sheet2!$A$78:$A$87</c:f>
              <c:strCache>
                <c:ptCount val="10"/>
                <c:pt idx="0">
                  <c:v>ОБЩИ ДЪРЖАВНИ СЛУЖБИ</c:v>
                </c:pt>
                <c:pt idx="1">
                  <c:v>ОТБРАНА И СИГУРНОСТ</c:v>
                </c:pt>
                <c:pt idx="2">
                  <c:v>ОБРАЗОВАНИЕ</c:v>
                </c:pt>
                <c:pt idx="3">
                  <c:v>ЗДРАВЕОПАЗВАНЕ</c:v>
                </c:pt>
                <c:pt idx="4">
                  <c:v>СОЦИАЛНИ ГРИЖИ</c:v>
                </c:pt>
                <c:pt idx="5">
                  <c:v>ЖИЛ.С-ВО, БКС И ООС</c:v>
                </c:pt>
                <c:pt idx="6">
                  <c:v>ПОЧИВНО ДЕЛО И КУЛТУРА</c:v>
                </c:pt>
                <c:pt idx="7">
                  <c:v>ИКОНОМИЧЕСКИ ДЕЙНОСТИ И УСЛУГИ</c:v>
                </c:pt>
                <c:pt idx="8">
                  <c:v>ДРУГИ РАЗХОДИ</c:v>
                </c:pt>
                <c:pt idx="9">
                  <c:v>РЕЗЕРВ</c:v>
                </c:pt>
              </c:strCache>
            </c:strRef>
          </c:cat>
          <c:val>
            <c:numRef>
              <c:f>Sheet2!$B$78:$B$87</c:f>
              <c:numCache>
                <c:formatCode>General</c:formatCode>
                <c:ptCount val="10"/>
                <c:pt idx="0" formatCode="0">
                  <c:v>381834</c:v>
                </c:pt>
                <c:pt idx="1">
                  <c:v>22439</c:v>
                </c:pt>
                <c:pt idx="2">
                  <c:v>152697</c:v>
                </c:pt>
                <c:pt idx="3" formatCode="0">
                  <c:v>36530</c:v>
                </c:pt>
                <c:pt idx="4" formatCode="0">
                  <c:v>177707</c:v>
                </c:pt>
                <c:pt idx="5" formatCode="0">
                  <c:v>1939528</c:v>
                </c:pt>
                <c:pt idx="6" formatCode="0">
                  <c:v>228197</c:v>
                </c:pt>
                <c:pt idx="7">
                  <c:v>833373</c:v>
                </c:pt>
                <c:pt idx="8">
                  <c:v>80000</c:v>
                </c:pt>
                <c:pt idx="9" formatCode="0">
                  <c:v>302440</c:v>
                </c:pt>
              </c:numCache>
            </c:numRef>
          </c:val>
        </c:ser>
        <c:dLbls>
          <c:showCatName val="1"/>
          <c:showPercent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0.21217556399899432"/>
          <c:y val="0.8497109826589595"/>
          <c:w val="0.77171031329230666"/>
          <c:h val="0.98988439306358378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3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0.72" l="0.38" r="0.32" t="0.71" header="0.5" footer="0.5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БЮДЖЕТ  2009  МЕСТНИ  ДЕЙНОСТИ</a:t>
            </a:r>
          </a:p>
        </c:rich>
      </c:tx>
      <c:layout>
        <c:manualLayout>
          <c:xMode val="edge"/>
          <c:yMode val="edge"/>
          <c:x val="0.33993662483731824"/>
          <c:y val="0.11534402644113929"/>
        </c:manualLayout>
      </c:layout>
      <c:spPr>
        <a:noFill/>
        <a:ln w="25400">
          <a:noFill/>
        </a:ln>
      </c:spPr>
    </c:title>
    <c:view3D>
      <c:perspective val="0"/>
    </c:view3D>
    <c:plotArea>
      <c:layout>
        <c:manualLayout>
          <c:layoutTarget val="inner"/>
          <c:xMode val="edge"/>
          <c:yMode val="edge"/>
          <c:x val="4.7543581616481777E-2"/>
          <c:y val="0.40317501981545534"/>
          <c:w val="0.76782884310618071"/>
          <c:h val="0.40634962627069515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52"/>
          <c:dPt>
            <c:idx val="0"/>
          </c:dPt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spPr>
              <a:solidFill>
                <a:srgbClr val="6600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spPr>
              <a:solidFill>
                <a:srgbClr val="0066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spPr>
              <a:solidFill>
                <a:srgbClr val="CCCC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spPr>
              <a:solidFill>
                <a:srgbClr val="000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7.8169551310048227E-2"/>
                  <c:y val="-6.372445130622628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LegendKey val="1"/>
              <c:showCatName val="1"/>
              <c:showPercent val="1"/>
            </c:dLbl>
            <c:dLbl>
              <c:idx val="1"/>
              <c:layout>
                <c:manualLayout>
                  <c:x val="-4.6798191430508666E-2"/>
                  <c:y val="-8.171030762320438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LegendKey val="1"/>
              <c:showCatName val="1"/>
              <c:showPercent val="1"/>
            </c:dLbl>
            <c:dLbl>
              <c:idx val="2"/>
              <c:layout>
                <c:manualLayout>
                  <c:x val="8.7156577694032233E-2"/>
                  <c:y val="-0.17059549794175785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LegendKey val="1"/>
              <c:showCatName val="1"/>
              <c:showPercent val="1"/>
            </c:dLbl>
            <c:dLbl>
              <c:idx val="3"/>
              <c:layout>
                <c:manualLayout>
                  <c:x val="0.10245679274242858"/>
                  <c:y val="-0.12873422819087368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LegendKey val="1"/>
              <c:showCatName val="1"/>
              <c:showPercent val="1"/>
            </c:dLbl>
            <c:dLbl>
              <c:idx val="4"/>
              <c:layout>
                <c:manualLayout>
                  <c:x val="7.6847066066028633E-2"/>
                  <c:y val="-1.2744476901029705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LegendKey val="1"/>
              <c:showCatName val="1"/>
              <c:showPercent val="1"/>
            </c:dLbl>
            <c:dLbl>
              <c:idx val="5"/>
              <c:layout>
                <c:manualLayout>
                  <c:x val="-5.8189433927732029E-2"/>
                  <c:y val="8.361185369065359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 ЖИЛИЩНО СТРОИТЕЛСТВО, 
БКС И ООС
47%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1"/>
            </c:dLbl>
            <c:dLbl>
              <c:idx val="6"/>
              <c:layout>
                <c:manualLayout>
                  <c:x val="4.5958795562599054E-2"/>
                  <c:y val="0.14169436131183857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ПОЧИВНО ДЕЛО, КУЛТУРА 
И РЕЛИГИОЗНИ  ДЕЙНОСТИ
5%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1"/>
            </c:dLbl>
            <c:dLbl>
              <c:idx val="7"/>
              <c:layout>
                <c:manualLayout>
                  <c:x val="7.052297939778128E-2"/>
                  <c:y val="-0.15556053500709496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t>ИКОНОМИЧЕСКИ 
ДЕЙНОСТИ И УСЛУГИ
20%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1"/>
            </c:dLbl>
            <c:dLbl>
              <c:idx val="8"/>
              <c:layout>
                <c:manualLayout>
                  <c:x val="7.2498429772348161E-2"/>
                  <c:y val="-8.3927928058996709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LegendKey val="1"/>
              <c:showCatName val="1"/>
              <c:showPercent val="1"/>
            </c:dLbl>
            <c:dLbl>
              <c:idx val="9"/>
              <c:layout>
                <c:manualLayout>
                  <c:x val="0.1111517359854582"/>
                  <c:y val="-7.6324227166492883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bg-BG"/>
                </a:p>
              </c:txPr>
              <c:dLblPos val="bestFit"/>
              <c:showLegendKey val="1"/>
              <c:showCatName val="1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LegendKey val="1"/>
            <c:showCatName val="1"/>
            <c:showPercent val="1"/>
            <c:showLeaderLines val="1"/>
          </c:dLbls>
          <c:cat>
            <c:strRef>
              <c:f>Sheet3!$A$94:$A$103</c:f>
              <c:strCache>
                <c:ptCount val="10"/>
                <c:pt idx="0">
                  <c:v> ОБЩИ ДЪРЖАВНИ СЛУЖБИ</c:v>
                </c:pt>
                <c:pt idx="1">
                  <c:v>ОТБРАНА И СИГУРНОСТ</c:v>
                </c:pt>
                <c:pt idx="2">
                  <c:v>ОБРАЗОВАНИЕ</c:v>
                </c:pt>
                <c:pt idx="3">
                  <c:v> ЗДРАВЕОПАЗВАНЕ</c:v>
                </c:pt>
                <c:pt idx="4">
                  <c:v>СОЦИАЛНО ОСИГУРЯВАНЕ И ГРИЖИ</c:v>
                </c:pt>
                <c:pt idx="5">
                  <c:v> ЖИЛИЩНО СТРОИТЕЛСТВО, БКС И ООС</c:v>
                </c:pt>
                <c:pt idx="6">
                  <c:v>ПОЧИВНО ДЕЛО, КУЛТУРА И РЕЛИГИОЗНИ  ДЕЙНОСТИ</c:v>
                </c:pt>
                <c:pt idx="7">
                  <c:v>ИКОНОМИЧЕСКИ ДЕЙНОСТИ И УСЛУГИ</c:v>
                </c:pt>
                <c:pt idx="8">
                  <c:v>ДР.Р-ДИ</c:v>
                </c:pt>
                <c:pt idx="9">
                  <c:v>РЕЗЕРВ</c:v>
                </c:pt>
              </c:strCache>
            </c:strRef>
          </c:cat>
          <c:val>
            <c:numRef>
              <c:f>Sheet3!$B$94:$B$103</c:f>
              <c:numCache>
                <c:formatCode>General</c:formatCode>
                <c:ptCount val="10"/>
                <c:pt idx="0" formatCode="0">
                  <c:v>381834</c:v>
                </c:pt>
                <c:pt idx="1">
                  <c:v>22439</c:v>
                </c:pt>
                <c:pt idx="2">
                  <c:v>152697</c:v>
                </c:pt>
                <c:pt idx="3" formatCode="0">
                  <c:v>36530</c:v>
                </c:pt>
                <c:pt idx="4" formatCode="0">
                  <c:v>177707</c:v>
                </c:pt>
                <c:pt idx="5" formatCode="0">
                  <c:v>1939528</c:v>
                </c:pt>
                <c:pt idx="6" formatCode="0">
                  <c:v>228197</c:v>
                </c:pt>
                <c:pt idx="7">
                  <c:v>833373</c:v>
                </c:pt>
                <c:pt idx="8">
                  <c:v>80000</c:v>
                </c:pt>
                <c:pt idx="9" formatCode="0">
                  <c:v>302440</c:v>
                </c:pt>
              </c:numCache>
            </c:numRef>
          </c:val>
        </c:ser>
        <c:dLbls>
          <c:showLegendKey val="1"/>
          <c:showCatName val="1"/>
          <c:showPercent val="1"/>
        </c:dLbls>
      </c:pie3DChart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wMode val="edge"/>
          <c:hMode val="edge"/>
          <c:x val="1.1093526244542816E-2"/>
          <c:y val="0.92910152897554477"/>
          <c:w val="0.9889065608092521"/>
          <c:h val="0.99259370356483223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bg-BG"/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bg-BG"/>
              <a:t>РАЗХОДИ ЗА МЕСТНИ ДЕЙНОСТИ 
БЮДЖЕТ 2008  ОТЧЕТ 2008  БЮДЖЕТ 2009</a:t>
            </a:r>
          </a:p>
        </c:rich>
      </c:tx>
      <c:layout>
        <c:manualLayout>
          <c:xMode val="edge"/>
          <c:yMode val="edge"/>
          <c:x val="0.3560462667694369"/>
          <c:y val="2.5200458190148912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453014622671352E-2"/>
          <c:y val="0.12027504863241945"/>
          <c:w val="0.88963573358200387"/>
          <c:h val="0.76288745132563196"/>
        </c:manualLayout>
      </c:layout>
      <c:barChart>
        <c:barDir val="col"/>
        <c:grouping val="clustered"/>
        <c:ser>
          <c:idx val="0"/>
          <c:order val="0"/>
          <c:tx>
            <c:strRef>
              <c:f>Sheet3!$A$3</c:f>
              <c:strCache>
                <c:ptCount val="1"/>
                <c:pt idx="0">
                  <c:v>ОДС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Sheet3!$B$3:$D$3</c:f>
              <c:numCache>
                <c:formatCode>0</c:formatCode>
                <c:ptCount val="3"/>
                <c:pt idx="0">
                  <c:v>347954</c:v>
                </c:pt>
                <c:pt idx="1">
                  <c:v>347123</c:v>
                </c:pt>
                <c:pt idx="2">
                  <c:v>381834</c:v>
                </c:pt>
              </c:numCache>
            </c:numRef>
          </c:val>
        </c:ser>
        <c:ser>
          <c:idx val="1"/>
          <c:order val="1"/>
          <c:tx>
            <c:strRef>
              <c:f>Sheet3!$A$4</c:f>
              <c:strCache>
                <c:ptCount val="1"/>
                <c:pt idx="0">
                  <c:v>ОС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Sheet3!$B$4:$D$4</c:f>
              <c:numCache>
                <c:formatCode>General</c:formatCode>
                <c:ptCount val="3"/>
                <c:pt idx="0">
                  <c:v>4859</c:v>
                </c:pt>
                <c:pt idx="1">
                  <c:v>536</c:v>
                </c:pt>
                <c:pt idx="2">
                  <c:v>22439</c:v>
                </c:pt>
              </c:numCache>
            </c:numRef>
          </c:val>
        </c:ser>
        <c:ser>
          <c:idx val="2"/>
          <c:order val="2"/>
          <c:tx>
            <c:strRef>
              <c:f>Sheet3!$A$5</c:f>
              <c:strCache>
                <c:ptCount val="1"/>
                <c:pt idx="0">
                  <c:v>НП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Sheet3!$B$5:$D$5</c:f>
              <c:numCache>
                <c:formatCode>General</c:formatCode>
                <c:ptCount val="3"/>
                <c:pt idx="0">
                  <c:v>211059</c:v>
                </c:pt>
                <c:pt idx="1">
                  <c:v>188952</c:v>
                </c:pt>
                <c:pt idx="2">
                  <c:v>152697</c:v>
                </c:pt>
              </c:numCache>
            </c:numRef>
          </c:val>
        </c:ser>
        <c:ser>
          <c:idx val="3"/>
          <c:order val="3"/>
          <c:tx>
            <c:strRef>
              <c:f>Sheet3!$A$6</c:f>
              <c:strCache>
                <c:ptCount val="1"/>
                <c:pt idx="0">
                  <c:v>НЗ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Sheet3!$B$6:$D$6</c:f>
              <c:numCache>
                <c:formatCode>0</c:formatCode>
                <c:ptCount val="3"/>
                <c:pt idx="0">
                  <c:v>38010</c:v>
                </c:pt>
                <c:pt idx="1">
                  <c:v>37715</c:v>
                </c:pt>
                <c:pt idx="2">
                  <c:v>36530</c:v>
                </c:pt>
              </c:numCache>
            </c:numRef>
          </c:val>
        </c:ser>
        <c:ser>
          <c:idx val="4"/>
          <c:order val="4"/>
          <c:tx>
            <c:strRef>
              <c:f>Sheet3!$A$7</c:f>
              <c:strCache>
                <c:ptCount val="1"/>
                <c:pt idx="0">
                  <c:v>СГ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Sheet3!$B$7:$D$7</c:f>
              <c:numCache>
                <c:formatCode>0</c:formatCode>
                <c:ptCount val="3"/>
                <c:pt idx="0">
                  <c:v>295328</c:v>
                </c:pt>
                <c:pt idx="1">
                  <c:v>257585</c:v>
                </c:pt>
                <c:pt idx="2">
                  <c:v>177707</c:v>
                </c:pt>
              </c:numCache>
            </c:numRef>
          </c:val>
        </c:ser>
        <c:ser>
          <c:idx val="5"/>
          <c:order val="5"/>
          <c:tx>
            <c:strRef>
              <c:f>Sheet3!$A$8</c:f>
              <c:strCache>
                <c:ptCount val="1"/>
                <c:pt idx="0">
                  <c:v>БКС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Sheet3!$B$8:$D$8</c:f>
              <c:numCache>
                <c:formatCode>0</c:formatCode>
                <c:ptCount val="3"/>
                <c:pt idx="0">
                  <c:v>2474822</c:v>
                </c:pt>
                <c:pt idx="1">
                  <c:v>2268658</c:v>
                </c:pt>
                <c:pt idx="2">
                  <c:v>1939528</c:v>
                </c:pt>
              </c:numCache>
            </c:numRef>
          </c:val>
        </c:ser>
        <c:ser>
          <c:idx val="6"/>
          <c:order val="6"/>
          <c:tx>
            <c:strRef>
              <c:f>Sheet3!$A$9</c:f>
              <c:strCache>
                <c:ptCount val="1"/>
                <c:pt idx="0">
                  <c:v>ПДК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Sheet3!$B$9:$D$9</c:f>
              <c:numCache>
                <c:formatCode>0</c:formatCode>
                <c:ptCount val="3"/>
                <c:pt idx="0">
                  <c:v>263271</c:v>
                </c:pt>
                <c:pt idx="1">
                  <c:v>179233</c:v>
                </c:pt>
                <c:pt idx="2">
                  <c:v>228197</c:v>
                </c:pt>
              </c:numCache>
            </c:numRef>
          </c:val>
        </c:ser>
        <c:ser>
          <c:idx val="7"/>
          <c:order val="7"/>
          <c:tx>
            <c:strRef>
              <c:f>Sheet3!$A$10</c:f>
              <c:strCache>
                <c:ptCount val="1"/>
                <c:pt idx="0">
                  <c:v>ИДУ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Sheet3!$B$10:$D$10</c:f>
              <c:numCache>
                <c:formatCode>General</c:formatCode>
                <c:ptCount val="3"/>
                <c:pt idx="0">
                  <c:v>998417</c:v>
                </c:pt>
                <c:pt idx="1">
                  <c:v>995115</c:v>
                </c:pt>
                <c:pt idx="2">
                  <c:v>833373</c:v>
                </c:pt>
              </c:numCache>
            </c:numRef>
          </c:val>
        </c:ser>
        <c:ser>
          <c:idx val="8"/>
          <c:order val="8"/>
          <c:tx>
            <c:strRef>
              <c:f>Sheet3!$A$11</c:f>
              <c:strCache>
                <c:ptCount val="1"/>
                <c:pt idx="0">
                  <c:v>ДР.Р-ДИ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0604534078137562E-2"/>
                  <c:y val="-4.5521182194694802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/>
                      <a:t>ДР.Р-ДИ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</c:dLbl>
            <c:dLbl>
              <c:idx val="1"/>
              <c:layout>
                <c:manualLayout>
                  <c:x val="3.6362732372002847E-2"/>
                  <c:y val="-4.5521182194694802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/>
                      <a:t>ДР.Р-ДИ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</c:dLbl>
            <c:dLbl>
              <c:idx val="2"/>
              <c:layout>
                <c:manualLayout>
                  <c:x val="6.6121760352668242E-3"/>
                  <c:y val="-8.4444577481898958E-2"/>
                </c:manualLayout>
              </c:layout>
              <c:tx>
                <c:rich>
                  <a:bodyPr/>
                  <a:lstStyle/>
                  <a:p>
                    <a:pPr>
                      <a:defRPr sz="8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bg-BG"/>
                      <a:t>ДР.Р-ДИ
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outEnd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Sheet3!$B$11:$D$11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80000</c:v>
                </c:pt>
              </c:numCache>
            </c:numRef>
          </c:val>
        </c:ser>
        <c:ser>
          <c:idx val="9"/>
          <c:order val="9"/>
          <c:tx>
            <c:strRef>
              <c:f>Sheet3!$A$12</c:f>
              <c:strCache>
                <c:ptCount val="1"/>
                <c:pt idx="0">
                  <c:v>РЕЗЕРВ</c:v>
                </c:pt>
              </c:strCache>
            </c:strRef>
          </c:tx>
          <c:spPr>
            <a:solidFill>
              <a:srgbClr val="FF00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2"/>
              <c:layout>
                <c:manualLayout>
                  <c:x val="1.0470608375912594E-2"/>
                  <c:y val="-9.4497007952745445E-4"/>
                </c:manualLayout>
              </c:layout>
              <c:dLblPos val="outEnd"/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bg-BG"/>
              </a:p>
            </c:txPr>
            <c:showSerName val="1"/>
          </c:dLbls>
          <c:cat>
            <c:strRef>
              <c:f>Sheet3!$B$2:$D$2</c:f>
              <c:strCache>
                <c:ptCount val="3"/>
                <c:pt idx="0">
                  <c:v>БЮДЖЕТ 2008</c:v>
                </c:pt>
                <c:pt idx="1">
                  <c:v>ОТЧЕТ 2008</c:v>
                </c:pt>
                <c:pt idx="2">
                  <c:v>БЮДЖЕТ 2009            </c:v>
                </c:pt>
              </c:strCache>
            </c:strRef>
          </c:cat>
          <c:val>
            <c:numRef>
              <c:f>Sheet3!$B$12:$D$12</c:f>
              <c:numCache>
                <c:formatCode>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302440</c:v>
                </c:pt>
              </c:numCache>
            </c:numRef>
          </c:val>
        </c:ser>
        <c:dLbls>
          <c:showSerName val="1"/>
        </c:dLbls>
        <c:axId val="77507584"/>
        <c:axId val="77517952"/>
      </c:barChart>
      <c:catAx>
        <c:axId val="77507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ФУНКЦИИ</a:t>
                </a:r>
              </a:p>
            </c:rich>
          </c:tx>
          <c:layout>
            <c:manualLayout>
              <c:xMode val="edge"/>
              <c:yMode val="edge"/>
              <c:x val="0.49808081571377472"/>
              <c:y val="0.9243997077684876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7517952"/>
        <c:crosses val="autoZero"/>
        <c:auto val="1"/>
        <c:lblAlgn val="ctr"/>
        <c:lblOffset val="100"/>
        <c:tickLblSkip val="1"/>
        <c:tickMarkSkip val="1"/>
      </c:catAx>
      <c:valAx>
        <c:axId val="77517952"/>
        <c:scaling>
          <c:orientation val="minMax"/>
        </c:scaling>
        <c:axPos val="l"/>
        <c:title>
          <c:tx>
            <c:rich>
              <a:bodyPr/>
              <a:lstStyle/>
              <a:p>
                <a:pPr>
                  <a:defRPr sz="8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bg-BG"/>
                  <a:t>ИЗПЪЛНЕНИЕ</a:t>
                </a:r>
              </a:p>
            </c:rich>
          </c:tx>
          <c:layout>
            <c:manualLayout>
              <c:xMode val="edge"/>
              <c:yMode val="edge"/>
              <c:x val="1.4395393474088292E-2"/>
              <c:y val="0.45819062995132481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bg-BG"/>
          </a:p>
        </c:txPr>
        <c:crossAx val="7750758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9654510556621885E-2"/>
          <c:y val="0.92783613388532615"/>
          <c:w val="0.91074896348129231"/>
          <c:h val="6.4146741107533378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bg-BG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bg-BG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71</xdr:row>
      <xdr:rowOff>0</xdr:rowOff>
    </xdr:from>
    <xdr:to>
      <xdr:col>13</xdr:col>
      <xdr:colOff>314325</xdr:colOff>
      <xdr:row>71</xdr:row>
      <xdr:rowOff>0</xdr:rowOff>
    </xdr:to>
    <xdr:graphicFrame macro="">
      <xdr:nvGraphicFramePr>
        <xdr:cNvPr id="105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266700</xdr:colOff>
      <xdr:row>71</xdr:row>
      <xdr:rowOff>0</xdr:rowOff>
    </xdr:from>
    <xdr:to>
      <xdr:col>13</xdr:col>
      <xdr:colOff>314325</xdr:colOff>
      <xdr:row>71</xdr:row>
      <xdr:rowOff>0</xdr:rowOff>
    </xdr:to>
    <xdr:graphicFrame macro="">
      <xdr:nvGraphicFramePr>
        <xdr:cNvPr id="105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1171575</xdr:colOff>
      <xdr:row>15</xdr:row>
      <xdr:rowOff>85725</xdr:rowOff>
    </xdr:from>
    <xdr:to>
      <xdr:col>12</xdr:col>
      <xdr:colOff>476250</xdr:colOff>
      <xdr:row>64</xdr:row>
      <xdr:rowOff>47625</xdr:rowOff>
    </xdr:to>
    <xdr:graphicFrame macro="">
      <xdr:nvGraphicFramePr>
        <xdr:cNvPr id="105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266700</xdr:colOff>
      <xdr:row>71</xdr:row>
      <xdr:rowOff>0</xdr:rowOff>
    </xdr:from>
    <xdr:to>
      <xdr:col>13</xdr:col>
      <xdr:colOff>314325</xdr:colOff>
      <xdr:row>71</xdr:row>
      <xdr:rowOff>0</xdr:rowOff>
    </xdr:to>
    <xdr:graphicFrame macro="">
      <xdr:nvGraphicFramePr>
        <xdr:cNvPr id="105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504825</xdr:colOff>
      <xdr:row>15</xdr:row>
      <xdr:rowOff>85725</xdr:rowOff>
    </xdr:from>
    <xdr:to>
      <xdr:col>12</xdr:col>
      <xdr:colOff>476250</xdr:colOff>
      <xdr:row>66</xdr:row>
      <xdr:rowOff>47625</xdr:rowOff>
    </xdr:to>
    <xdr:graphicFrame macro="">
      <xdr:nvGraphicFramePr>
        <xdr:cNvPr id="1057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276225</xdr:colOff>
      <xdr:row>106</xdr:row>
      <xdr:rowOff>95250</xdr:rowOff>
    </xdr:from>
    <xdr:to>
      <xdr:col>13</xdr:col>
      <xdr:colOff>371475</xdr:colOff>
      <xdr:row>147</xdr:row>
      <xdr:rowOff>47625</xdr:rowOff>
    </xdr:to>
    <xdr:graphicFrame macro="">
      <xdr:nvGraphicFramePr>
        <xdr:cNvPr id="1058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129</xdr:row>
      <xdr:rowOff>76200</xdr:rowOff>
    </xdr:from>
    <xdr:to>
      <xdr:col>14</xdr:col>
      <xdr:colOff>409575</xdr:colOff>
      <xdr:row>185</xdr:row>
      <xdr:rowOff>9525</xdr:rowOff>
    </xdr:to>
    <xdr:graphicFrame macro="">
      <xdr:nvGraphicFramePr>
        <xdr:cNvPr id="1742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485775</xdr:colOff>
      <xdr:row>15</xdr:row>
      <xdr:rowOff>85725</xdr:rowOff>
    </xdr:from>
    <xdr:to>
      <xdr:col>12</xdr:col>
      <xdr:colOff>476250</xdr:colOff>
      <xdr:row>66</xdr:row>
      <xdr:rowOff>142875</xdr:rowOff>
    </xdr:to>
    <xdr:graphicFrame macro="">
      <xdr:nvGraphicFramePr>
        <xdr:cNvPr id="1742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56"/>
  <sheetViews>
    <sheetView tabSelected="1" zoomScale="75" zoomScaleNormal="75" workbookViewId="0">
      <pane xSplit="6" ySplit="12" topLeftCell="G13" activePane="bottomRight" state="frozen"/>
      <selection pane="topRight" activeCell="G1" sqref="G1"/>
      <selection pane="bottomLeft" activeCell="A13" sqref="A13"/>
      <selection pane="bottomRight" activeCell="A3" sqref="A3:M3"/>
    </sheetView>
  </sheetViews>
  <sheetFormatPr defaultRowHeight="12.75"/>
  <cols>
    <col min="1" max="1" width="40" style="3" customWidth="1"/>
    <col min="2" max="2" width="11.85546875" style="3" customWidth="1"/>
    <col min="3" max="13" width="10.140625" style="3" customWidth="1"/>
    <col min="14" max="14" width="11.140625" style="3" customWidth="1"/>
    <col min="15" max="15" width="10.85546875" style="3" customWidth="1"/>
    <col min="16" max="17" width="9.5703125" style="3" customWidth="1"/>
    <col min="18" max="18" width="9.42578125" style="3" customWidth="1"/>
    <col min="19" max="19" width="10.28515625" style="3" customWidth="1"/>
    <col min="20" max="20" width="9.42578125" style="3" customWidth="1"/>
    <col min="21" max="24" width="9.140625" style="3"/>
    <col min="25" max="25" width="8.42578125" style="3" customWidth="1"/>
    <col min="26" max="16384" width="9.140625" style="3"/>
  </cols>
  <sheetData>
    <row r="1" spans="1:22" s="1" customFormat="1">
      <c r="A1" s="58" t="s">
        <v>97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22" s="1" customFormat="1">
      <c r="A2" s="59" t="s">
        <v>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5"/>
      <c r="O2" s="55"/>
      <c r="P2" s="55"/>
      <c r="Q2" s="55"/>
      <c r="R2" s="55"/>
      <c r="S2" s="55"/>
      <c r="T2" s="55"/>
    </row>
    <row r="3" spans="1:22" s="1" customFormat="1">
      <c r="A3" s="60" t="s">
        <v>21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56"/>
      <c r="O3" s="56"/>
      <c r="P3" s="56"/>
      <c r="Q3" s="56"/>
      <c r="R3" s="56"/>
      <c r="S3" s="56"/>
      <c r="T3" s="56"/>
    </row>
    <row r="4" spans="1:22" s="1" customFormat="1" ht="12.75" customHeight="1">
      <c r="A4" s="61" t="s">
        <v>5</v>
      </c>
      <c r="B4" s="57" t="s">
        <v>13</v>
      </c>
      <c r="C4" s="57" t="s">
        <v>14</v>
      </c>
      <c r="D4" s="57" t="s">
        <v>24</v>
      </c>
      <c r="E4" s="57" t="s">
        <v>15</v>
      </c>
      <c r="F4" s="57"/>
      <c r="G4" s="57"/>
      <c r="H4" s="57"/>
      <c r="I4" s="57" t="s">
        <v>23</v>
      </c>
      <c r="J4" s="57" t="s">
        <v>15</v>
      </c>
      <c r="K4" s="57"/>
      <c r="L4" s="57"/>
      <c r="M4" s="57"/>
      <c r="N4" s="57" t="s">
        <v>22</v>
      </c>
      <c r="O4" s="57" t="s">
        <v>15</v>
      </c>
      <c r="P4" s="57"/>
      <c r="Q4" s="57"/>
      <c r="R4" s="57"/>
      <c r="S4" s="5"/>
      <c r="T4" s="5"/>
    </row>
    <row r="5" spans="1:22" ht="58.5" customHeight="1">
      <c r="A5" s="61"/>
      <c r="B5" s="57"/>
      <c r="C5" s="57"/>
      <c r="D5" s="57"/>
      <c r="E5" s="16" t="s">
        <v>16</v>
      </c>
      <c r="F5" s="16" t="s">
        <v>17</v>
      </c>
      <c r="G5" s="16" t="s">
        <v>78</v>
      </c>
      <c r="H5" s="16" t="s">
        <v>18</v>
      </c>
      <c r="I5" s="57"/>
      <c r="J5" s="16" t="s">
        <v>16</v>
      </c>
      <c r="K5" s="16" t="s">
        <v>17</v>
      </c>
      <c r="L5" s="16" t="s">
        <v>78</v>
      </c>
      <c r="M5" s="16" t="s">
        <v>18</v>
      </c>
      <c r="N5" s="57"/>
      <c r="O5" s="16" t="s">
        <v>16</v>
      </c>
      <c r="P5" s="16" t="s">
        <v>17</v>
      </c>
      <c r="Q5" s="16" t="s">
        <v>78</v>
      </c>
      <c r="R5" s="16" t="s">
        <v>18</v>
      </c>
      <c r="S5" s="2" t="s">
        <v>19</v>
      </c>
      <c r="T5" s="2" t="s">
        <v>20</v>
      </c>
      <c r="U5" s="4"/>
    </row>
    <row r="6" spans="1:22" ht="18" customHeight="1">
      <c r="A6" s="5" t="s">
        <v>2</v>
      </c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  <c r="I6" s="5">
        <v>8</v>
      </c>
      <c r="J6" s="5">
        <v>9</v>
      </c>
      <c r="K6" s="5">
        <v>10</v>
      </c>
      <c r="L6" s="5">
        <v>11</v>
      </c>
      <c r="M6" s="5">
        <v>12</v>
      </c>
      <c r="N6" s="5">
        <v>13</v>
      </c>
      <c r="O6" s="5">
        <v>14</v>
      </c>
      <c r="P6" s="5">
        <v>15</v>
      </c>
      <c r="Q6" s="5">
        <v>16</v>
      </c>
      <c r="R6" s="5">
        <v>17</v>
      </c>
      <c r="S6" s="5">
        <v>18</v>
      </c>
      <c r="T6" s="5">
        <v>19</v>
      </c>
    </row>
    <row r="7" spans="1:22" ht="15.75" customHeight="1">
      <c r="A7" s="18" t="s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6" t="s">
        <v>56</v>
      </c>
      <c r="T7" s="6" t="s">
        <v>56</v>
      </c>
      <c r="V7" s="8"/>
    </row>
    <row r="8" spans="1:22" s="12" customFormat="1" ht="31.5">
      <c r="A8" s="19" t="s">
        <v>25</v>
      </c>
      <c r="B8" s="20">
        <f t="shared" ref="B8:R8" si="0">B9+B10</f>
        <v>347954</v>
      </c>
      <c r="C8" s="20">
        <f t="shared" si="0"/>
        <v>347123</v>
      </c>
      <c r="D8" s="20">
        <f t="shared" si="0"/>
        <v>404334</v>
      </c>
      <c r="E8" s="20">
        <f t="shared" si="0"/>
        <v>35000</v>
      </c>
      <c r="F8" s="20">
        <f t="shared" si="0"/>
        <v>329000</v>
      </c>
      <c r="G8" s="20">
        <f t="shared" si="0"/>
        <v>40334</v>
      </c>
      <c r="H8" s="20">
        <f t="shared" si="0"/>
        <v>0</v>
      </c>
      <c r="I8" s="20">
        <f t="shared" si="0"/>
        <v>381834</v>
      </c>
      <c r="J8" s="20">
        <f t="shared" si="0"/>
        <v>35000</v>
      </c>
      <c r="K8" s="20">
        <f t="shared" si="0"/>
        <v>306500</v>
      </c>
      <c r="L8" s="20">
        <f t="shared" si="0"/>
        <v>40334</v>
      </c>
      <c r="M8" s="20">
        <f t="shared" si="0"/>
        <v>0</v>
      </c>
      <c r="N8" s="20">
        <f t="shared" si="0"/>
        <v>22500</v>
      </c>
      <c r="O8" s="20">
        <f t="shared" si="0"/>
        <v>0</v>
      </c>
      <c r="P8" s="20">
        <f t="shared" si="0"/>
        <v>22500</v>
      </c>
      <c r="Q8" s="20">
        <f t="shared" si="0"/>
        <v>0</v>
      </c>
      <c r="R8" s="20">
        <f t="shared" si="0"/>
        <v>0</v>
      </c>
      <c r="S8" s="6">
        <f>D8/B8%</f>
        <v>116.20329123964662</v>
      </c>
      <c r="T8" s="6">
        <f>D8/C8%</f>
        <v>116.481477747081</v>
      </c>
      <c r="V8" s="15"/>
    </row>
    <row r="9" spans="1:22" s="11" customFormat="1" ht="15.75">
      <c r="A9" s="37" t="s">
        <v>26</v>
      </c>
      <c r="B9" s="38">
        <v>311937</v>
      </c>
      <c r="C9" s="38">
        <v>311937</v>
      </c>
      <c r="D9" s="20">
        <f>SUM(E9:H9)</f>
        <v>362334</v>
      </c>
      <c r="E9" s="39">
        <f>J9+O9</f>
        <v>0</v>
      </c>
      <c r="F9" s="39">
        <f>K9+P9</f>
        <v>322000</v>
      </c>
      <c r="G9" s="39">
        <f>L9+Q9</f>
        <v>40334</v>
      </c>
      <c r="H9" s="39">
        <f>M9+R9</f>
        <v>0</v>
      </c>
      <c r="I9" s="20">
        <f>J9+K9+L9+M9</f>
        <v>340334</v>
      </c>
      <c r="J9" s="39">
        <v>0</v>
      </c>
      <c r="K9" s="39">
        <v>300000</v>
      </c>
      <c r="L9" s="39">
        <v>40334</v>
      </c>
      <c r="M9" s="39">
        <v>0</v>
      </c>
      <c r="N9" s="20">
        <f>O9+P9+Q9+R9</f>
        <v>22000</v>
      </c>
      <c r="O9" s="39">
        <v>0</v>
      </c>
      <c r="P9" s="39">
        <v>22000</v>
      </c>
      <c r="Q9" s="39">
        <v>0</v>
      </c>
      <c r="R9" s="39">
        <v>0</v>
      </c>
      <c r="S9" s="6">
        <f t="shared" ref="S9:S57" si="1">D9/B9%</f>
        <v>116.15614691428077</v>
      </c>
      <c r="T9" s="6">
        <f t="shared" ref="T9:T57" si="2">D9/C9%</f>
        <v>116.15614691428077</v>
      </c>
      <c r="V9" s="14"/>
    </row>
    <row r="10" spans="1:22" s="11" customFormat="1" ht="15.75">
      <c r="A10" s="40" t="s">
        <v>27</v>
      </c>
      <c r="B10" s="41">
        <v>36017</v>
      </c>
      <c r="C10" s="41">
        <v>35186</v>
      </c>
      <c r="D10" s="20">
        <f>SUM(E10:H10)</f>
        <v>42000</v>
      </c>
      <c r="E10" s="39">
        <f t="shared" ref="E10:E56" si="3">J10+O10</f>
        <v>35000</v>
      </c>
      <c r="F10" s="39">
        <f>K10+P10</f>
        <v>7000</v>
      </c>
      <c r="G10" s="39">
        <f>L10+Q10</f>
        <v>0</v>
      </c>
      <c r="H10" s="39">
        <f>M10+R10</f>
        <v>0</v>
      </c>
      <c r="I10" s="20">
        <f>J10+K10+L10+M10</f>
        <v>41500</v>
      </c>
      <c r="J10" s="39">
        <v>35000</v>
      </c>
      <c r="K10" s="39">
        <v>6500</v>
      </c>
      <c r="L10" s="39">
        <v>0</v>
      </c>
      <c r="M10" s="39">
        <v>0</v>
      </c>
      <c r="N10" s="20">
        <f>O10+P10+Q10+R10</f>
        <v>500</v>
      </c>
      <c r="O10" s="39">
        <v>0</v>
      </c>
      <c r="P10" s="39">
        <v>500</v>
      </c>
      <c r="Q10" s="39">
        <v>0</v>
      </c>
      <c r="R10" s="39">
        <v>0</v>
      </c>
      <c r="S10" s="6">
        <f t="shared" si="1"/>
        <v>116.61160007774106</v>
      </c>
      <c r="T10" s="6">
        <f t="shared" si="2"/>
        <v>119.36565679531631</v>
      </c>
    </row>
    <row r="11" spans="1:22" s="13" customFormat="1" ht="15.75">
      <c r="A11" s="21" t="s">
        <v>36</v>
      </c>
      <c r="B11" s="18">
        <f t="shared" ref="B11:R11" si="4">B12+B13</f>
        <v>4859</v>
      </c>
      <c r="C11" s="18">
        <f t="shared" si="4"/>
        <v>536</v>
      </c>
      <c r="D11" s="18">
        <f t="shared" si="4"/>
        <v>22439</v>
      </c>
      <c r="E11" s="18">
        <f t="shared" si="4"/>
        <v>0</v>
      </c>
      <c r="F11" s="18">
        <f t="shared" si="4"/>
        <v>1000</v>
      </c>
      <c r="G11" s="18">
        <f t="shared" si="4"/>
        <v>11040</v>
      </c>
      <c r="H11" s="18">
        <f t="shared" si="4"/>
        <v>10399</v>
      </c>
      <c r="I11" s="18">
        <f t="shared" si="4"/>
        <v>22439</v>
      </c>
      <c r="J11" s="18">
        <f t="shared" si="4"/>
        <v>0</v>
      </c>
      <c r="K11" s="18">
        <f t="shared" si="4"/>
        <v>1000</v>
      </c>
      <c r="L11" s="18">
        <f t="shared" si="4"/>
        <v>11040</v>
      </c>
      <c r="M11" s="18">
        <f t="shared" si="4"/>
        <v>10399</v>
      </c>
      <c r="N11" s="18">
        <f t="shared" si="4"/>
        <v>0</v>
      </c>
      <c r="O11" s="18">
        <f t="shared" si="4"/>
        <v>0</v>
      </c>
      <c r="P11" s="18">
        <f t="shared" si="4"/>
        <v>0</v>
      </c>
      <c r="Q11" s="18">
        <f t="shared" si="4"/>
        <v>0</v>
      </c>
      <c r="R11" s="18">
        <f t="shared" si="4"/>
        <v>0</v>
      </c>
      <c r="S11" s="6">
        <f t="shared" si="1"/>
        <v>461.80284009055356</v>
      </c>
      <c r="T11" s="6">
        <f t="shared" si="2"/>
        <v>4186.3805970149251</v>
      </c>
    </row>
    <row r="12" spans="1:22" s="13" customFormat="1" ht="31.5">
      <c r="A12" s="42" t="s">
        <v>79</v>
      </c>
      <c r="B12" s="43">
        <v>0</v>
      </c>
      <c r="C12" s="43">
        <v>0</v>
      </c>
      <c r="D12" s="20">
        <f>SUM(E12:H12)</f>
        <v>11040</v>
      </c>
      <c r="E12" s="44">
        <f>J12+O12</f>
        <v>0</v>
      </c>
      <c r="F12" s="44">
        <f>K12+P12</f>
        <v>0</v>
      </c>
      <c r="G12" s="44">
        <f>L12+Q12</f>
        <v>11040</v>
      </c>
      <c r="H12" s="44">
        <f>M12+R12</f>
        <v>0</v>
      </c>
      <c r="I12" s="20">
        <f>J12+K12+L12+M12</f>
        <v>11040</v>
      </c>
      <c r="J12" s="43">
        <v>0</v>
      </c>
      <c r="K12" s="43">
        <v>0</v>
      </c>
      <c r="L12" s="43">
        <v>11040</v>
      </c>
      <c r="M12" s="43">
        <v>0</v>
      </c>
      <c r="N12" s="20">
        <f>O12+P12+Q12+R12</f>
        <v>0</v>
      </c>
      <c r="O12" s="18">
        <v>0</v>
      </c>
      <c r="P12" s="18">
        <v>0</v>
      </c>
      <c r="Q12" s="39">
        <v>0</v>
      </c>
      <c r="R12" s="18">
        <v>0</v>
      </c>
      <c r="S12" s="6" t="e">
        <f t="shared" si="1"/>
        <v>#DIV/0!</v>
      </c>
      <c r="T12" s="6" t="e">
        <f t="shared" si="2"/>
        <v>#DIV/0!</v>
      </c>
    </row>
    <row r="13" spans="1:22" s="17" customFormat="1" ht="25.5" customHeight="1">
      <c r="A13" s="45" t="s">
        <v>28</v>
      </c>
      <c r="B13" s="46">
        <v>4859</v>
      </c>
      <c r="C13" s="46">
        <v>536</v>
      </c>
      <c r="D13" s="20">
        <f>SUM(E13:H13)</f>
        <v>11399</v>
      </c>
      <c r="E13" s="44">
        <f t="shared" si="3"/>
        <v>0</v>
      </c>
      <c r="F13" s="44">
        <f>K13+P13</f>
        <v>1000</v>
      </c>
      <c r="G13" s="44">
        <f>L13+Q13</f>
        <v>0</v>
      </c>
      <c r="H13" s="44">
        <f>M13+R13</f>
        <v>10399</v>
      </c>
      <c r="I13" s="20">
        <f>J13+K13+L13+M13</f>
        <v>11399</v>
      </c>
      <c r="J13" s="44">
        <v>0</v>
      </c>
      <c r="K13" s="44">
        <v>1000</v>
      </c>
      <c r="L13" s="39">
        <v>0</v>
      </c>
      <c r="M13" s="44">
        <v>10399</v>
      </c>
      <c r="N13" s="20">
        <f>O13+P13+Q13+R13</f>
        <v>0</v>
      </c>
      <c r="O13" s="44">
        <v>0</v>
      </c>
      <c r="P13" s="44">
        <v>0</v>
      </c>
      <c r="Q13" s="39">
        <v>0</v>
      </c>
      <c r="R13" s="44">
        <v>0</v>
      </c>
      <c r="S13" s="6">
        <f t="shared" si="1"/>
        <v>234.59559580160524</v>
      </c>
      <c r="T13" s="6">
        <f t="shared" si="2"/>
        <v>2126.6791044776119</v>
      </c>
    </row>
    <row r="14" spans="1:22" s="12" customFormat="1" ht="15.75">
      <c r="A14" s="18" t="s">
        <v>35</v>
      </c>
      <c r="B14" s="18">
        <f t="shared" ref="B14:R14" si="5">B15+B16+B17</f>
        <v>211059</v>
      </c>
      <c r="C14" s="18">
        <f t="shared" si="5"/>
        <v>188952</v>
      </c>
      <c r="D14" s="18">
        <f t="shared" si="5"/>
        <v>159907</v>
      </c>
      <c r="E14" s="18">
        <f t="shared" si="5"/>
        <v>15298</v>
      </c>
      <c r="F14" s="18">
        <f t="shared" si="5"/>
        <v>101500</v>
      </c>
      <c r="G14" s="18">
        <f t="shared" si="5"/>
        <v>43109</v>
      </c>
      <c r="H14" s="18">
        <f t="shared" si="5"/>
        <v>0</v>
      </c>
      <c r="I14" s="18">
        <f t="shared" si="5"/>
        <v>152697</v>
      </c>
      <c r="J14" s="18">
        <f t="shared" si="5"/>
        <v>15298</v>
      </c>
      <c r="K14" s="18">
        <f t="shared" si="5"/>
        <v>94290</v>
      </c>
      <c r="L14" s="18">
        <f t="shared" si="5"/>
        <v>43109</v>
      </c>
      <c r="M14" s="18">
        <f t="shared" si="5"/>
        <v>0</v>
      </c>
      <c r="N14" s="18">
        <f t="shared" si="5"/>
        <v>7210</v>
      </c>
      <c r="O14" s="18">
        <f t="shared" si="5"/>
        <v>0</v>
      </c>
      <c r="P14" s="18">
        <f t="shared" si="5"/>
        <v>7210</v>
      </c>
      <c r="Q14" s="18">
        <f t="shared" si="5"/>
        <v>0</v>
      </c>
      <c r="R14" s="18">
        <f t="shared" si="5"/>
        <v>0</v>
      </c>
      <c r="S14" s="6">
        <f t="shared" si="1"/>
        <v>75.7641228282139</v>
      </c>
      <c r="T14" s="6">
        <f t="shared" si="2"/>
        <v>84.62837122655489</v>
      </c>
    </row>
    <row r="15" spans="1:22" s="11" customFormat="1" ht="15.75">
      <c r="A15" s="47" t="s">
        <v>29</v>
      </c>
      <c r="B15" s="38">
        <v>185207</v>
      </c>
      <c r="C15" s="38">
        <v>168259</v>
      </c>
      <c r="D15" s="20">
        <f>SUM(E15:H15)</f>
        <v>134348</v>
      </c>
      <c r="E15" s="39">
        <f t="shared" si="3"/>
        <v>0</v>
      </c>
      <c r="F15" s="39">
        <f t="shared" ref="F15:H17" si="6">K15+P15</f>
        <v>95000</v>
      </c>
      <c r="G15" s="39">
        <f t="shared" si="6"/>
        <v>39348</v>
      </c>
      <c r="H15" s="39">
        <f t="shared" si="6"/>
        <v>0</v>
      </c>
      <c r="I15" s="20">
        <f>J15+K15+L15+M15</f>
        <v>127648</v>
      </c>
      <c r="J15" s="39">
        <v>0</v>
      </c>
      <c r="K15" s="39">
        <v>88300</v>
      </c>
      <c r="L15" s="39">
        <v>39348</v>
      </c>
      <c r="M15" s="39">
        <v>0</v>
      </c>
      <c r="N15" s="20">
        <f>O15+P15+Q15+R15</f>
        <v>6700</v>
      </c>
      <c r="O15" s="39">
        <v>0</v>
      </c>
      <c r="P15" s="39">
        <v>6700</v>
      </c>
      <c r="Q15" s="39">
        <v>0</v>
      </c>
      <c r="R15" s="39">
        <v>0</v>
      </c>
      <c r="S15" s="6">
        <f t="shared" si="1"/>
        <v>72.539374861641306</v>
      </c>
      <c r="T15" s="6">
        <f t="shared" si="2"/>
        <v>79.845951776725173</v>
      </c>
    </row>
    <row r="16" spans="1:22" s="11" customFormat="1" ht="15.75">
      <c r="A16" s="37" t="s">
        <v>30</v>
      </c>
      <c r="B16" s="47">
        <v>3696</v>
      </c>
      <c r="C16" s="47">
        <v>3139</v>
      </c>
      <c r="D16" s="20">
        <f t="shared" ref="D16:D36" si="7">SUM(E16:H16)</f>
        <v>6961</v>
      </c>
      <c r="E16" s="39">
        <f t="shared" si="3"/>
        <v>0</v>
      </c>
      <c r="F16" s="39">
        <f t="shared" si="6"/>
        <v>3200</v>
      </c>
      <c r="G16" s="39">
        <f t="shared" si="6"/>
        <v>3761</v>
      </c>
      <c r="H16" s="39">
        <f t="shared" si="6"/>
        <v>0</v>
      </c>
      <c r="I16" s="20">
        <f t="shared" ref="I16:I36" si="8">J16+K16+L16+M16</f>
        <v>6711</v>
      </c>
      <c r="J16" s="39">
        <v>0</v>
      </c>
      <c r="K16" s="39">
        <v>2950</v>
      </c>
      <c r="L16" s="39">
        <v>3761</v>
      </c>
      <c r="M16" s="39">
        <v>0</v>
      </c>
      <c r="N16" s="20">
        <f t="shared" ref="N16:N26" si="9">O16+P16+Q16+R16</f>
        <v>250</v>
      </c>
      <c r="O16" s="39">
        <v>0</v>
      </c>
      <c r="P16" s="39">
        <v>250</v>
      </c>
      <c r="Q16" s="39">
        <v>0</v>
      </c>
      <c r="R16" s="39">
        <v>0</v>
      </c>
      <c r="S16" s="6">
        <f t="shared" si="1"/>
        <v>188.33874458874459</v>
      </c>
      <c r="T16" s="6">
        <f t="shared" si="2"/>
        <v>221.75852182223639</v>
      </c>
    </row>
    <row r="17" spans="1:20" s="11" customFormat="1" ht="31.5">
      <c r="A17" s="37" t="s">
        <v>31</v>
      </c>
      <c r="B17" s="47">
        <v>22156</v>
      </c>
      <c r="C17" s="47">
        <v>17554</v>
      </c>
      <c r="D17" s="20">
        <f t="shared" si="7"/>
        <v>18598</v>
      </c>
      <c r="E17" s="39">
        <f t="shared" si="3"/>
        <v>15298</v>
      </c>
      <c r="F17" s="39">
        <f t="shared" si="6"/>
        <v>3300</v>
      </c>
      <c r="G17" s="39">
        <f t="shared" si="6"/>
        <v>0</v>
      </c>
      <c r="H17" s="39">
        <f t="shared" si="6"/>
        <v>0</v>
      </c>
      <c r="I17" s="20">
        <f t="shared" si="8"/>
        <v>18338</v>
      </c>
      <c r="J17" s="47">
        <v>15298</v>
      </c>
      <c r="K17" s="47">
        <v>3040</v>
      </c>
      <c r="L17" s="39">
        <v>0</v>
      </c>
      <c r="M17" s="47">
        <v>0</v>
      </c>
      <c r="N17" s="20">
        <f t="shared" si="9"/>
        <v>260</v>
      </c>
      <c r="O17" s="47">
        <v>0</v>
      </c>
      <c r="P17" s="47">
        <v>260</v>
      </c>
      <c r="Q17" s="39">
        <v>0</v>
      </c>
      <c r="R17" s="47">
        <v>0</v>
      </c>
      <c r="S17" s="6">
        <f t="shared" si="1"/>
        <v>83.941144610940597</v>
      </c>
      <c r="T17" s="6">
        <f t="shared" si="2"/>
        <v>105.94736242451863</v>
      </c>
    </row>
    <row r="18" spans="1:20" s="12" customFormat="1" ht="15.75">
      <c r="A18" s="18" t="s">
        <v>32</v>
      </c>
      <c r="B18" s="20">
        <f>B19+B20</f>
        <v>38010</v>
      </c>
      <c r="C18" s="20">
        <f t="shared" ref="C18:N18" si="10">C19+C20</f>
        <v>37715</v>
      </c>
      <c r="D18" s="20">
        <f t="shared" si="10"/>
        <v>38430</v>
      </c>
      <c r="E18" s="20">
        <f t="shared" si="10"/>
        <v>0</v>
      </c>
      <c r="F18" s="20">
        <f t="shared" si="10"/>
        <v>23930</v>
      </c>
      <c r="G18" s="20">
        <f t="shared" si="10"/>
        <v>14500</v>
      </c>
      <c r="H18" s="20">
        <f t="shared" si="10"/>
        <v>0</v>
      </c>
      <c r="I18" s="20">
        <f t="shared" si="10"/>
        <v>36530</v>
      </c>
      <c r="J18" s="20">
        <f>J19+J20</f>
        <v>0</v>
      </c>
      <c r="K18" s="20">
        <f>K19+K20</f>
        <v>22030</v>
      </c>
      <c r="L18" s="20">
        <f>L19+L20</f>
        <v>14500</v>
      </c>
      <c r="M18" s="20">
        <f>M19+M20</f>
        <v>0</v>
      </c>
      <c r="N18" s="20">
        <f t="shared" si="10"/>
        <v>1900</v>
      </c>
      <c r="O18" s="20">
        <f>O19+O20</f>
        <v>0</v>
      </c>
      <c r="P18" s="20">
        <f>P19+P20</f>
        <v>1900</v>
      </c>
      <c r="Q18" s="20">
        <f>Q19+Q20</f>
        <v>0</v>
      </c>
      <c r="R18" s="20">
        <f>R19+R20</f>
        <v>0</v>
      </c>
      <c r="S18" s="6">
        <f t="shared" si="1"/>
        <v>101.10497237569061</v>
      </c>
      <c r="T18" s="6">
        <f t="shared" si="2"/>
        <v>101.89579742807902</v>
      </c>
    </row>
    <row r="19" spans="1:20" s="11" customFormat="1" ht="15.75">
      <c r="A19" s="47" t="s">
        <v>33</v>
      </c>
      <c r="B19" s="38">
        <v>38010</v>
      </c>
      <c r="C19" s="38">
        <v>37715</v>
      </c>
      <c r="D19" s="20">
        <f t="shared" si="7"/>
        <v>23930</v>
      </c>
      <c r="E19" s="39">
        <f t="shared" si="3"/>
        <v>0</v>
      </c>
      <c r="F19" s="39">
        <f t="shared" ref="F19:G26" si="11">K19+P19</f>
        <v>23930</v>
      </c>
      <c r="G19" s="39">
        <f t="shared" si="11"/>
        <v>0</v>
      </c>
      <c r="H19" s="39">
        <f t="shared" ref="H19:H26" si="12">M19+R19</f>
        <v>0</v>
      </c>
      <c r="I19" s="20">
        <f t="shared" si="8"/>
        <v>22030</v>
      </c>
      <c r="J19" s="39">
        <v>0</v>
      </c>
      <c r="K19" s="39">
        <v>22030</v>
      </c>
      <c r="L19" s="39">
        <v>0</v>
      </c>
      <c r="M19" s="39">
        <v>0</v>
      </c>
      <c r="N19" s="20">
        <f t="shared" si="9"/>
        <v>1900</v>
      </c>
      <c r="O19" s="39">
        <v>0</v>
      </c>
      <c r="P19" s="39">
        <v>1900</v>
      </c>
      <c r="Q19" s="39">
        <v>0</v>
      </c>
      <c r="R19" s="39">
        <v>0</v>
      </c>
      <c r="S19" s="6">
        <f t="shared" si="1"/>
        <v>62.957116548276765</v>
      </c>
      <c r="T19" s="6">
        <f t="shared" si="2"/>
        <v>63.449555879623496</v>
      </c>
    </row>
    <row r="20" spans="1:20" s="11" customFormat="1" ht="15.75">
      <c r="A20" s="47" t="s">
        <v>81</v>
      </c>
      <c r="B20" s="38">
        <v>0</v>
      </c>
      <c r="C20" s="38">
        <v>0</v>
      </c>
      <c r="D20" s="20">
        <f t="shared" si="7"/>
        <v>14500</v>
      </c>
      <c r="E20" s="39">
        <f>J20+O20</f>
        <v>0</v>
      </c>
      <c r="F20" s="39">
        <f>K20+P20</f>
        <v>0</v>
      </c>
      <c r="G20" s="39">
        <f>L20+Q20</f>
        <v>14500</v>
      </c>
      <c r="H20" s="39">
        <f>M20+R20</f>
        <v>0</v>
      </c>
      <c r="I20" s="20">
        <f t="shared" si="8"/>
        <v>14500</v>
      </c>
      <c r="J20" s="39">
        <v>0</v>
      </c>
      <c r="K20" s="39">
        <v>0</v>
      </c>
      <c r="L20" s="39">
        <v>14500</v>
      </c>
      <c r="M20" s="39">
        <v>0</v>
      </c>
      <c r="N20" s="20">
        <f t="shared" si="9"/>
        <v>0</v>
      </c>
      <c r="O20" s="39">
        <v>0</v>
      </c>
      <c r="P20" s="39">
        <v>0</v>
      </c>
      <c r="Q20" s="39">
        <v>0</v>
      </c>
      <c r="R20" s="39">
        <v>0</v>
      </c>
      <c r="S20" s="6" t="e">
        <f>D20/B20%</f>
        <v>#DIV/0!</v>
      </c>
      <c r="T20" s="6" t="e">
        <f>D20/C20%</f>
        <v>#DIV/0!</v>
      </c>
    </row>
    <row r="21" spans="1:20" s="12" customFormat="1" ht="31.5">
      <c r="A21" s="19" t="s">
        <v>34</v>
      </c>
      <c r="B21" s="20">
        <f t="shared" ref="B21:H21" si="13">B22+B23+B24+B25+B26</f>
        <v>295328</v>
      </c>
      <c r="C21" s="20">
        <f t="shared" si="13"/>
        <v>257585</v>
      </c>
      <c r="D21" s="20">
        <f t="shared" si="13"/>
        <v>184467</v>
      </c>
      <c r="E21" s="20">
        <f t="shared" si="13"/>
        <v>72654</v>
      </c>
      <c r="F21" s="20">
        <f t="shared" si="13"/>
        <v>80000</v>
      </c>
      <c r="G21" s="20">
        <f t="shared" si="13"/>
        <v>0</v>
      </c>
      <c r="H21" s="20">
        <f t="shared" si="13"/>
        <v>31813</v>
      </c>
      <c r="I21" s="20">
        <f t="shared" ref="I21:R21" si="14">I22+I23+I24+I25+I26</f>
        <v>177707</v>
      </c>
      <c r="J21" s="20">
        <f t="shared" si="14"/>
        <v>72654</v>
      </c>
      <c r="K21" s="20">
        <f t="shared" si="14"/>
        <v>73240</v>
      </c>
      <c r="L21" s="20">
        <f t="shared" si="14"/>
        <v>0</v>
      </c>
      <c r="M21" s="20">
        <f t="shared" si="14"/>
        <v>31813</v>
      </c>
      <c r="N21" s="20">
        <f t="shared" si="14"/>
        <v>6760</v>
      </c>
      <c r="O21" s="20">
        <f t="shared" si="14"/>
        <v>0</v>
      </c>
      <c r="P21" s="20">
        <f t="shared" si="14"/>
        <v>6760</v>
      </c>
      <c r="Q21" s="20">
        <f t="shared" si="14"/>
        <v>0</v>
      </c>
      <c r="R21" s="20">
        <f t="shared" si="14"/>
        <v>0</v>
      </c>
      <c r="S21" s="6">
        <f t="shared" si="1"/>
        <v>62.461737458012784</v>
      </c>
      <c r="T21" s="6">
        <f t="shared" si="2"/>
        <v>71.614030320088517</v>
      </c>
    </row>
    <row r="22" spans="1:20" s="11" customFormat="1" ht="15.75">
      <c r="A22" s="37" t="s">
        <v>85</v>
      </c>
      <c r="B22" s="38">
        <v>115293</v>
      </c>
      <c r="C22" s="38">
        <v>109271</v>
      </c>
      <c r="D22" s="20">
        <f t="shared" si="7"/>
        <v>126543</v>
      </c>
      <c r="E22" s="39">
        <f t="shared" si="3"/>
        <v>68543</v>
      </c>
      <c r="F22" s="39">
        <f t="shared" si="11"/>
        <v>58000</v>
      </c>
      <c r="G22" s="39">
        <f t="shared" si="11"/>
        <v>0</v>
      </c>
      <c r="H22" s="39">
        <f t="shared" si="12"/>
        <v>0</v>
      </c>
      <c r="I22" s="20">
        <f t="shared" si="8"/>
        <v>121543</v>
      </c>
      <c r="J22" s="39">
        <v>68543</v>
      </c>
      <c r="K22" s="39">
        <v>53000</v>
      </c>
      <c r="L22" s="39">
        <v>0</v>
      </c>
      <c r="M22" s="39">
        <v>0</v>
      </c>
      <c r="N22" s="20">
        <f t="shared" si="9"/>
        <v>5000</v>
      </c>
      <c r="O22" s="39">
        <v>0</v>
      </c>
      <c r="P22" s="39">
        <v>5000</v>
      </c>
      <c r="Q22" s="39">
        <v>0</v>
      </c>
      <c r="R22" s="39">
        <v>0</v>
      </c>
      <c r="S22" s="6">
        <f t="shared" si="1"/>
        <v>109.7577476516354</v>
      </c>
      <c r="T22" s="6">
        <f t="shared" si="2"/>
        <v>115.80657264965086</v>
      </c>
    </row>
    <row r="23" spans="1:20" s="11" customFormat="1" ht="33.75" customHeight="1">
      <c r="A23" s="37" t="s">
        <v>38</v>
      </c>
      <c r="B23" s="47">
        <v>9286</v>
      </c>
      <c r="C23" s="47">
        <v>9286</v>
      </c>
      <c r="D23" s="20">
        <f t="shared" si="7"/>
        <v>13111</v>
      </c>
      <c r="E23" s="39">
        <f t="shared" si="3"/>
        <v>4111</v>
      </c>
      <c r="F23" s="39">
        <f t="shared" si="11"/>
        <v>9000</v>
      </c>
      <c r="G23" s="39">
        <f t="shared" si="11"/>
        <v>0</v>
      </c>
      <c r="H23" s="39">
        <f t="shared" si="12"/>
        <v>0</v>
      </c>
      <c r="I23" s="20">
        <f t="shared" si="8"/>
        <v>12391</v>
      </c>
      <c r="J23" s="39">
        <v>4111</v>
      </c>
      <c r="K23" s="39">
        <v>8280</v>
      </c>
      <c r="L23" s="39">
        <v>0</v>
      </c>
      <c r="M23" s="39">
        <v>0</v>
      </c>
      <c r="N23" s="20">
        <f t="shared" si="9"/>
        <v>720</v>
      </c>
      <c r="O23" s="39">
        <v>0</v>
      </c>
      <c r="P23" s="39">
        <v>720</v>
      </c>
      <c r="Q23" s="39">
        <v>0</v>
      </c>
      <c r="R23" s="39">
        <v>0</v>
      </c>
      <c r="S23" s="6">
        <f t="shared" si="1"/>
        <v>141.19104027568383</v>
      </c>
      <c r="T23" s="6">
        <f t="shared" si="2"/>
        <v>141.19104027568383</v>
      </c>
    </row>
    <row r="24" spans="1:20" s="11" customFormat="1" ht="15.75">
      <c r="A24" s="37" t="s">
        <v>84</v>
      </c>
      <c r="B24" s="47">
        <v>8686</v>
      </c>
      <c r="C24" s="47">
        <v>8686</v>
      </c>
      <c r="D24" s="20">
        <f t="shared" si="7"/>
        <v>13000</v>
      </c>
      <c r="E24" s="39">
        <f t="shared" si="3"/>
        <v>0</v>
      </c>
      <c r="F24" s="39">
        <f t="shared" si="11"/>
        <v>13000</v>
      </c>
      <c r="G24" s="39">
        <f t="shared" si="11"/>
        <v>0</v>
      </c>
      <c r="H24" s="39">
        <f t="shared" si="12"/>
        <v>0</v>
      </c>
      <c r="I24" s="20">
        <f t="shared" si="8"/>
        <v>11960</v>
      </c>
      <c r="J24" s="39">
        <v>0</v>
      </c>
      <c r="K24" s="39">
        <v>11960</v>
      </c>
      <c r="L24" s="39">
        <v>0</v>
      </c>
      <c r="M24" s="39">
        <v>0</v>
      </c>
      <c r="N24" s="20">
        <f t="shared" si="9"/>
        <v>1040</v>
      </c>
      <c r="O24" s="39">
        <v>0</v>
      </c>
      <c r="P24" s="39">
        <v>1040</v>
      </c>
      <c r="Q24" s="39">
        <v>0</v>
      </c>
      <c r="R24" s="39">
        <v>0</v>
      </c>
      <c r="S24" s="6">
        <f t="shared" si="1"/>
        <v>149.66612940363805</v>
      </c>
      <c r="T24" s="6">
        <f t="shared" si="2"/>
        <v>149.66612940363805</v>
      </c>
    </row>
    <row r="25" spans="1:20" s="11" customFormat="1" ht="31.5">
      <c r="A25" s="37" t="s">
        <v>82</v>
      </c>
      <c r="B25" s="47">
        <v>161257</v>
      </c>
      <c r="C25" s="47">
        <v>129536</v>
      </c>
      <c r="D25" s="20">
        <f t="shared" si="7"/>
        <v>31813</v>
      </c>
      <c r="E25" s="39">
        <f t="shared" si="3"/>
        <v>0</v>
      </c>
      <c r="F25" s="39">
        <f t="shared" si="11"/>
        <v>0</v>
      </c>
      <c r="G25" s="39">
        <f t="shared" si="11"/>
        <v>0</v>
      </c>
      <c r="H25" s="39">
        <f t="shared" si="12"/>
        <v>31813</v>
      </c>
      <c r="I25" s="20">
        <f t="shared" si="8"/>
        <v>31813</v>
      </c>
      <c r="J25" s="39">
        <v>0</v>
      </c>
      <c r="K25" s="39">
        <v>0</v>
      </c>
      <c r="L25" s="39">
        <v>0</v>
      </c>
      <c r="M25" s="39">
        <v>31813</v>
      </c>
      <c r="N25" s="20">
        <f t="shared" si="9"/>
        <v>0</v>
      </c>
      <c r="O25" s="39">
        <v>0</v>
      </c>
      <c r="P25" s="39">
        <v>0</v>
      </c>
      <c r="Q25" s="39">
        <v>0</v>
      </c>
      <c r="R25" s="39">
        <v>0</v>
      </c>
      <c r="S25" s="6">
        <f t="shared" si="1"/>
        <v>19.728135832863071</v>
      </c>
      <c r="T25" s="6">
        <f t="shared" si="2"/>
        <v>24.559195899209488</v>
      </c>
    </row>
    <row r="26" spans="1:20" s="11" customFormat="1" ht="15.75">
      <c r="A26" s="37" t="s">
        <v>83</v>
      </c>
      <c r="B26" s="47">
        <v>806</v>
      </c>
      <c r="C26" s="47">
        <v>806</v>
      </c>
      <c r="D26" s="20">
        <f t="shared" si="7"/>
        <v>0</v>
      </c>
      <c r="E26" s="39">
        <f t="shared" si="3"/>
        <v>0</v>
      </c>
      <c r="F26" s="39">
        <f t="shared" si="11"/>
        <v>0</v>
      </c>
      <c r="G26" s="39">
        <f t="shared" si="11"/>
        <v>0</v>
      </c>
      <c r="H26" s="39">
        <f t="shared" si="12"/>
        <v>0</v>
      </c>
      <c r="I26" s="20">
        <f t="shared" si="8"/>
        <v>0</v>
      </c>
      <c r="J26" s="39">
        <v>0</v>
      </c>
      <c r="K26" s="39">
        <v>0</v>
      </c>
      <c r="L26" s="39">
        <v>0</v>
      </c>
      <c r="M26" s="39">
        <v>0</v>
      </c>
      <c r="N26" s="20">
        <f t="shared" si="9"/>
        <v>0</v>
      </c>
      <c r="O26" s="39">
        <v>0</v>
      </c>
      <c r="P26" s="39">
        <v>0</v>
      </c>
      <c r="Q26" s="39">
        <v>0</v>
      </c>
      <c r="R26" s="39">
        <v>0</v>
      </c>
      <c r="S26" s="6">
        <f t="shared" si="1"/>
        <v>0</v>
      </c>
      <c r="T26" s="6">
        <f t="shared" si="2"/>
        <v>0</v>
      </c>
    </row>
    <row r="27" spans="1:20" s="12" customFormat="1" ht="31.5">
      <c r="A27" s="19" t="s">
        <v>37</v>
      </c>
      <c r="B27" s="20">
        <f>SUM(B28:B36)</f>
        <v>2474822</v>
      </c>
      <c r="C27" s="20">
        <f t="shared" ref="C27:Q27" si="15">SUM(C28:C36)</f>
        <v>2268658</v>
      </c>
      <c r="D27" s="20">
        <f t="shared" si="15"/>
        <v>2105888</v>
      </c>
      <c r="E27" s="20">
        <f t="shared" si="15"/>
        <v>62565</v>
      </c>
      <c r="F27" s="20">
        <f t="shared" si="15"/>
        <v>607295</v>
      </c>
      <c r="G27" s="20">
        <f t="shared" si="15"/>
        <v>1335573</v>
      </c>
      <c r="H27" s="20">
        <f t="shared" si="15"/>
        <v>100455</v>
      </c>
      <c r="I27" s="20">
        <f t="shared" si="15"/>
        <v>1939528</v>
      </c>
      <c r="J27" s="20">
        <f t="shared" si="15"/>
        <v>62565</v>
      </c>
      <c r="K27" s="20">
        <f t="shared" si="15"/>
        <v>581955</v>
      </c>
      <c r="L27" s="20">
        <f t="shared" si="15"/>
        <v>1194553</v>
      </c>
      <c r="M27" s="20">
        <f t="shared" si="15"/>
        <v>100455</v>
      </c>
      <c r="N27" s="20">
        <f t="shared" si="15"/>
        <v>166360</v>
      </c>
      <c r="O27" s="20">
        <f t="shared" si="15"/>
        <v>0</v>
      </c>
      <c r="P27" s="20">
        <f t="shared" si="15"/>
        <v>25340</v>
      </c>
      <c r="Q27" s="20">
        <f t="shared" si="15"/>
        <v>141020</v>
      </c>
      <c r="R27" s="20">
        <f>R28+R29+R31+R32+R33+R34+R35+R36</f>
        <v>0</v>
      </c>
      <c r="S27" s="6">
        <f t="shared" si="1"/>
        <v>85.092503622482738</v>
      </c>
      <c r="T27" s="6">
        <f t="shared" si="2"/>
        <v>92.825273796226668</v>
      </c>
    </row>
    <row r="28" spans="1:20" s="11" customFormat="1" ht="15.75">
      <c r="A28" s="37" t="s">
        <v>87</v>
      </c>
      <c r="B28" s="38">
        <v>667287</v>
      </c>
      <c r="C28" s="38">
        <v>539506</v>
      </c>
      <c r="D28" s="20">
        <f t="shared" si="7"/>
        <v>165493</v>
      </c>
      <c r="E28" s="39">
        <f t="shared" si="3"/>
        <v>0</v>
      </c>
      <c r="F28" s="39">
        <f t="shared" ref="F28:G36" si="16">K28+P28</f>
        <v>3000</v>
      </c>
      <c r="G28" s="39">
        <f t="shared" si="16"/>
        <v>162493</v>
      </c>
      <c r="H28" s="39">
        <f t="shared" ref="H28:H36" si="17">M28+R28</f>
        <v>0</v>
      </c>
      <c r="I28" s="20">
        <f t="shared" si="8"/>
        <v>165253</v>
      </c>
      <c r="J28" s="39">
        <v>0</v>
      </c>
      <c r="K28" s="39">
        <v>2760</v>
      </c>
      <c r="L28" s="39">
        <v>162493</v>
      </c>
      <c r="M28" s="39">
        <v>0</v>
      </c>
      <c r="N28" s="20">
        <f>O28+P28+Q28+R28</f>
        <v>240</v>
      </c>
      <c r="O28" s="39">
        <v>0</v>
      </c>
      <c r="P28" s="39">
        <v>240</v>
      </c>
      <c r="Q28" s="39">
        <v>0</v>
      </c>
      <c r="R28" s="39">
        <v>0</v>
      </c>
      <c r="S28" s="6">
        <f t="shared" si="1"/>
        <v>24.800872787870887</v>
      </c>
      <c r="T28" s="6">
        <f t="shared" si="2"/>
        <v>30.674913717363658</v>
      </c>
    </row>
    <row r="29" spans="1:20" s="11" customFormat="1" ht="15.75">
      <c r="A29" s="37" t="s">
        <v>88</v>
      </c>
      <c r="B29" s="47">
        <v>118841</v>
      </c>
      <c r="C29" s="47">
        <v>118841</v>
      </c>
      <c r="D29" s="20">
        <f t="shared" si="7"/>
        <v>137462</v>
      </c>
      <c r="E29" s="39">
        <f t="shared" si="3"/>
        <v>7462</v>
      </c>
      <c r="F29" s="39">
        <f t="shared" si="16"/>
        <v>130000</v>
      </c>
      <c r="G29" s="39">
        <f t="shared" si="16"/>
        <v>0</v>
      </c>
      <c r="H29" s="39">
        <f t="shared" si="17"/>
        <v>0</v>
      </c>
      <c r="I29" s="20">
        <f t="shared" si="8"/>
        <v>127062</v>
      </c>
      <c r="J29" s="39">
        <v>7462</v>
      </c>
      <c r="K29" s="39">
        <v>119600</v>
      </c>
      <c r="L29" s="39">
        <v>0</v>
      </c>
      <c r="M29" s="39">
        <v>0</v>
      </c>
      <c r="N29" s="20">
        <f t="shared" ref="N29:N36" si="18">O29+P29+Q29+R29</f>
        <v>10400</v>
      </c>
      <c r="O29" s="39">
        <v>0</v>
      </c>
      <c r="P29" s="39">
        <v>10400</v>
      </c>
      <c r="Q29" s="39">
        <v>0</v>
      </c>
      <c r="R29" s="39">
        <v>0</v>
      </c>
      <c r="S29" s="6">
        <f t="shared" si="1"/>
        <v>115.66883482973047</v>
      </c>
      <c r="T29" s="6">
        <f t="shared" si="2"/>
        <v>115.66883482973047</v>
      </c>
    </row>
    <row r="30" spans="1:20" s="11" customFormat="1" ht="31.5">
      <c r="A30" s="37" t="s">
        <v>80</v>
      </c>
      <c r="B30" s="38">
        <v>0</v>
      </c>
      <c r="C30" s="38">
        <v>0</v>
      </c>
      <c r="D30" s="20">
        <f t="shared" si="7"/>
        <v>124201</v>
      </c>
      <c r="E30" s="39">
        <f>J30+O30</f>
        <v>0</v>
      </c>
      <c r="F30" s="39">
        <f>K30+P30</f>
        <v>0</v>
      </c>
      <c r="G30" s="39">
        <f>L30+Q30</f>
        <v>124201</v>
      </c>
      <c r="H30" s="39">
        <f>M30+R30</f>
        <v>0</v>
      </c>
      <c r="I30" s="20">
        <f t="shared" si="8"/>
        <v>83181</v>
      </c>
      <c r="J30" s="39">
        <v>0</v>
      </c>
      <c r="K30" s="39">
        <v>0</v>
      </c>
      <c r="L30" s="39">
        <v>83181</v>
      </c>
      <c r="M30" s="39">
        <v>0</v>
      </c>
      <c r="N30" s="20">
        <f t="shared" si="18"/>
        <v>41020</v>
      </c>
      <c r="O30" s="39">
        <v>0</v>
      </c>
      <c r="P30" s="39">
        <v>0</v>
      </c>
      <c r="Q30" s="39">
        <v>41020</v>
      </c>
      <c r="R30" s="39">
        <v>0</v>
      </c>
      <c r="S30" s="6" t="s">
        <v>56</v>
      </c>
      <c r="T30" s="6" t="s">
        <v>56</v>
      </c>
    </row>
    <row r="31" spans="1:20" s="11" customFormat="1" ht="31.5">
      <c r="A31" s="37" t="s">
        <v>39</v>
      </c>
      <c r="B31" s="38">
        <v>339687</v>
      </c>
      <c r="C31" s="38">
        <v>337920</v>
      </c>
      <c r="D31" s="20">
        <f t="shared" si="7"/>
        <v>244379</v>
      </c>
      <c r="E31" s="39">
        <f t="shared" si="3"/>
        <v>55103</v>
      </c>
      <c r="F31" s="39">
        <f t="shared" si="16"/>
        <v>140397</v>
      </c>
      <c r="G31" s="39">
        <f t="shared" si="16"/>
        <v>48879</v>
      </c>
      <c r="H31" s="39">
        <f t="shared" si="17"/>
        <v>0</v>
      </c>
      <c r="I31" s="20">
        <f t="shared" si="8"/>
        <v>233079</v>
      </c>
      <c r="J31" s="39">
        <v>55103</v>
      </c>
      <c r="K31" s="39">
        <v>129097</v>
      </c>
      <c r="L31" s="39">
        <v>48879</v>
      </c>
      <c r="M31" s="39">
        <v>0</v>
      </c>
      <c r="N31" s="20">
        <f t="shared" si="18"/>
        <v>11300</v>
      </c>
      <c r="O31" s="39">
        <v>0</v>
      </c>
      <c r="P31" s="39">
        <v>11300</v>
      </c>
      <c r="Q31" s="39">
        <v>0</v>
      </c>
      <c r="R31" s="39">
        <v>0</v>
      </c>
      <c r="S31" s="6">
        <f t="shared" si="1"/>
        <v>71.942405802989228</v>
      </c>
      <c r="T31" s="6">
        <f t="shared" si="2"/>
        <v>72.318596117424249</v>
      </c>
    </row>
    <row r="32" spans="1:20" s="11" customFormat="1" ht="15.75">
      <c r="A32" s="47" t="s">
        <v>40</v>
      </c>
      <c r="B32" s="38">
        <v>9021</v>
      </c>
      <c r="C32" s="38">
        <v>9021</v>
      </c>
      <c r="D32" s="20">
        <f t="shared" si="7"/>
        <v>9000</v>
      </c>
      <c r="E32" s="39">
        <f t="shared" si="3"/>
        <v>0</v>
      </c>
      <c r="F32" s="39">
        <f t="shared" si="16"/>
        <v>9000</v>
      </c>
      <c r="G32" s="39">
        <f t="shared" si="16"/>
        <v>0</v>
      </c>
      <c r="H32" s="39">
        <f t="shared" si="17"/>
        <v>0</v>
      </c>
      <c r="I32" s="20">
        <f t="shared" si="8"/>
        <v>8300</v>
      </c>
      <c r="J32" s="39">
        <v>0</v>
      </c>
      <c r="K32" s="39">
        <v>8300</v>
      </c>
      <c r="L32" s="39">
        <v>0</v>
      </c>
      <c r="M32" s="39">
        <v>0</v>
      </c>
      <c r="N32" s="20">
        <f t="shared" si="18"/>
        <v>700</v>
      </c>
      <c r="O32" s="39">
        <v>0</v>
      </c>
      <c r="P32" s="39">
        <v>700</v>
      </c>
      <c r="Q32" s="39">
        <v>0</v>
      </c>
      <c r="R32" s="39">
        <v>0</v>
      </c>
      <c r="S32" s="6">
        <f t="shared" si="1"/>
        <v>99.767209843698041</v>
      </c>
      <c r="T32" s="6">
        <f t="shared" si="2"/>
        <v>99.767209843698041</v>
      </c>
    </row>
    <row r="33" spans="1:20" s="11" customFormat="1" ht="15.75">
      <c r="A33" s="47" t="s">
        <v>41</v>
      </c>
      <c r="B33" s="38">
        <v>315214</v>
      </c>
      <c r="C33" s="38">
        <v>242385</v>
      </c>
      <c r="D33" s="20">
        <f t="shared" si="7"/>
        <v>382585</v>
      </c>
      <c r="E33" s="39">
        <f t="shared" si="3"/>
        <v>0</v>
      </c>
      <c r="F33" s="39">
        <f t="shared" si="16"/>
        <v>285898</v>
      </c>
      <c r="G33" s="39">
        <f t="shared" si="16"/>
        <v>0</v>
      </c>
      <c r="H33" s="39">
        <f t="shared" si="17"/>
        <v>96687</v>
      </c>
      <c r="I33" s="20">
        <f t="shared" si="8"/>
        <v>382585</v>
      </c>
      <c r="J33" s="39">
        <v>0</v>
      </c>
      <c r="K33" s="39">
        <v>285898</v>
      </c>
      <c r="L33" s="39">
        <v>0</v>
      </c>
      <c r="M33" s="39">
        <v>96687</v>
      </c>
      <c r="N33" s="20">
        <f t="shared" si="18"/>
        <v>0</v>
      </c>
      <c r="O33" s="39">
        <v>0</v>
      </c>
      <c r="P33" s="39">
        <v>0</v>
      </c>
      <c r="Q33" s="39">
        <v>0</v>
      </c>
      <c r="R33" s="39">
        <v>0</v>
      </c>
      <c r="S33" s="6">
        <f t="shared" si="1"/>
        <v>121.37309891058139</v>
      </c>
      <c r="T33" s="6">
        <f t="shared" si="2"/>
        <v>157.84186315159766</v>
      </c>
    </row>
    <row r="34" spans="1:20" s="10" customFormat="1" ht="31.5">
      <c r="A34" s="48" t="s">
        <v>86</v>
      </c>
      <c r="B34" s="47">
        <v>1000065</v>
      </c>
      <c r="C34" s="47">
        <v>1000065</v>
      </c>
      <c r="D34" s="20">
        <f t="shared" si="7"/>
        <v>1000000</v>
      </c>
      <c r="E34" s="39">
        <f t="shared" si="3"/>
        <v>0</v>
      </c>
      <c r="F34" s="39">
        <f t="shared" si="16"/>
        <v>0</v>
      </c>
      <c r="G34" s="39">
        <f t="shared" si="16"/>
        <v>1000000</v>
      </c>
      <c r="H34" s="39">
        <f t="shared" si="17"/>
        <v>0</v>
      </c>
      <c r="I34" s="20">
        <f t="shared" si="8"/>
        <v>900000</v>
      </c>
      <c r="J34" s="39">
        <v>0</v>
      </c>
      <c r="K34" s="39">
        <v>0</v>
      </c>
      <c r="L34" s="39">
        <v>900000</v>
      </c>
      <c r="M34" s="39">
        <v>0</v>
      </c>
      <c r="N34" s="20">
        <f t="shared" si="18"/>
        <v>100000</v>
      </c>
      <c r="O34" s="39">
        <v>0</v>
      </c>
      <c r="P34" s="39">
        <v>0</v>
      </c>
      <c r="Q34" s="39">
        <v>100000</v>
      </c>
      <c r="R34" s="39">
        <v>0</v>
      </c>
      <c r="S34" s="6">
        <f t="shared" si="1"/>
        <v>99.993500422472536</v>
      </c>
      <c r="T34" s="6">
        <f t="shared" si="2"/>
        <v>99.993500422472536</v>
      </c>
    </row>
    <row r="35" spans="1:20" s="11" customFormat="1" ht="31.5">
      <c r="A35" s="37" t="s">
        <v>42</v>
      </c>
      <c r="B35" s="47">
        <v>3768</v>
      </c>
      <c r="C35" s="47">
        <v>0</v>
      </c>
      <c r="D35" s="20">
        <f t="shared" si="7"/>
        <v>3768</v>
      </c>
      <c r="E35" s="39">
        <f t="shared" si="3"/>
        <v>0</v>
      </c>
      <c r="F35" s="39">
        <f t="shared" si="16"/>
        <v>0</v>
      </c>
      <c r="G35" s="39">
        <f t="shared" si="16"/>
        <v>0</v>
      </c>
      <c r="H35" s="39">
        <f t="shared" si="17"/>
        <v>3768</v>
      </c>
      <c r="I35" s="20">
        <f t="shared" si="8"/>
        <v>3768</v>
      </c>
      <c r="J35" s="39">
        <v>0</v>
      </c>
      <c r="K35" s="39">
        <v>0</v>
      </c>
      <c r="L35" s="39">
        <v>0</v>
      </c>
      <c r="M35" s="39">
        <v>3768</v>
      </c>
      <c r="N35" s="20">
        <f t="shared" si="18"/>
        <v>0</v>
      </c>
      <c r="O35" s="39">
        <v>0</v>
      </c>
      <c r="P35" s="39">
        <v>0</v>
      </c>
      <c r="Q35" s="39">
        <v>0</v>
      </c>
      <c r="R35" s="39">
        <v>0</v>
      </c>
      <c r="S35" s="6">
        <f t="shared" si="1"/>
        <v>100</v>
      </c>
      <c r="T35" s="6" t="s">
        <v>56</v>
      </c>
    </row>
    <row r="36" spans="1:20" s="11" customFormat="1" ht="31.5">
      <c r="A36" s="37" t="s">
        <v>43</v>
      </c>
      <c r="B36" s="47">
        <v>20939</v>
      </c>
      <c r="C36" s="47">
        <v>20920</v>
      </c>
      <c r="D36" s="20">
        <f t="shared" si="7"/>
        <v>39000</v>
      </c>
      <c r="E36" s="39">
        <f t="shared" si="3"/>
        <v>0</v>
      </c>
      <c r="F36" s="39">
        <f t="shared" si="16"/>
        <v>39000</v>
      </c>
      <c r="G36" s="39">
        <f t="shared" si="16"/>
        <v>0</v>
      </c>
      <c r="H36" s="39">
        <f t="shared" si="17"/>
        <v>0</v>
      </c>
      <c r="I36" s="20">
        <f t="shared" si="8"/>
        <v>36300</v>
      </c>
      <c r="J36" s="39">
        <v>0</v>
      </c>
      <c r="K36" s="39">
        <v>36300</v>
      </c>
      <c r="L36" s="39">
        <v>0</v>
      </c>
      <c r="M36" s="39">
        <v>0</v>
      </c>
      <c r="N36" s="20">
        <f t="shared" si="18"/>
        <v>2700</v>
      </c>
      <c r="O36" s="39">
        <v>0</v>
      </c>
      <c r="P36" s="39">
        <v>2700</v>
      </c>
      <c r="Q36" s="39">
        <v>0</v>
      </c>
      <c r="R36" s="39">
        <v>0</v>
      </c>
      <c r="S36" s="6">
        <f t="shared" si="1"/>
        <v>186.25531305219926</v>
      </c>
      <c r="T36" s="6">
        <f t="shared" si="2"/>
        <v>186.4244741873805</v>
      </c>
    </row>
    <row r="37" spans="1:20" s="13" customFormat="1" ht="47.25">
      <c r="A37" s="19" t="s">
        <v>44</v>
      </c>
      <c r="B37" s="20">
        <f>B38+B41</f>
        <v>263271</v>
      </c>
      <c r="C37" s="20">
        <f>C38+C41</f>
        <v>179233</v>
      </c>
      <c r="D37" s="20">
        <f t="shared" ref="D37:R37" si="19">D38+D41</f>
        <v>238740</v>
      </c>
      <c r="E37" s="20">
        <f t="shared" si="19"/>
        <v>46148</v>
      </c>
      <c r="F37" s="20">
        <f t="shared" si="19"/>
        <v>118483</v>
      </c>
      <c r="G37" s="20">
        <f t="shared" si="19"/>
        <v>74109</v>
      </c>
      <c r="H37" s="20">
        <f t="shared" si="19"/>
        <v>0</v>
      </c>
      <c r="I37" s="20">
        <f t="shared" si="19"/>
        <v>228197</v>
      </c>
      <c r="J37" s="20">
        <f t="shared" si="19"/>
        <v>46148</v>
      </c>
      <c r="K37" s="20">
        <f t="shared" si="19"/>
        <v>107940</v>
      </c>
      <c r="L37" s="20">
        <f t="shared" si="19"/>
        <v>74109</v>
      </c>
      <c r="M37" s="20">
        <f t="shared" si="19"/>
        <v>0</v>
      </c>
      <c r="N37" s="20">
        <f t="shared" si="19"/>
        <v>10543</v>
      </c>
      <c r="O37" s="20">
        <f t="shared" si="19"/>
        <v>0</v>
      </c>
      <c r="P37" s="20">
        <f t="shared" si="19"/>
        <v>10543</v>
      </c>
      <c r="Q37" s="20">
        <f t="shared" si="19"/>
        <v>0</v>
      </c>
      <c r="R37" s="20">
        <f t="shared" si="19"/>
        <v>0</v>
      </c>
      <c r="S37" s="6">
        <f t="shared" si="1"/>
        <v>90.682224779789649</v>
      </c>
      <c r="T37" s="6">
        <f t="shared" si="2"/>
        <v>133.20091724180259</v>
      </c>
    </row>
    <row r="38" spans="1:20" s="12" customFormat="1" ht="15.75">
      <c r="A38" s="18" t="s">
        <v>0</v>
      </c>
      <c r="B38" s="18">
        <f>B39+B40</f>
        <v>152237</v>
      </c>
      <c r="C38" s="18">
        <f>C39+C40</f>
        <v>83443</v>
      </c>
      <c r="D38" s="18">
        <f t="shared" ref="D38:R38" si="20">D39+D40</f>
        <v>137539</v>
      </c>
      <c r="E38" s="18">
        <f t="shared" si="20"/>
        <v>0</v>
      </c>
      <c r="F38" s="18">
        <f t="shared" si="20"/>
        <v>63430</v>
      </c>
      <c r="G38" s="18">
        <f t="shared" si="20"/>
        <v>74109</v>
      </c>
      <c r="H38" s="18">
        <f t="shared" si="20"/>
        <v>0</v>
      </c>
      <c r="I38" s="18">
        <f t="shared" si="20"/>
        <v>131196</v>
      </c>
      <c r="J38" s="18">
        <f t="shared" si="20"/>
        <v>0</v>
      </c>
      <c r="K38" s="18">
        <f t="shared" si="20"/>
        <v>57087</v>
      </c>
      <c r="L38" s="18">
        <f t="shared" si="20"/>
        <v>74109</v>
      </c>
      <c r="M38" s="18">
        <f t="shared" si="20"/>
        <v>0</v>
      </c>
      <c r="N38" s="18">
        <f t="shared" si="20"/>
        <v>6343</v>
      </c>
      <c r="O38" s="18">
        <f t="shared" si="20"/>
        <v>0</v>
      </c>
      <c r="P38" s="18">
        <f t="shared" si="20"/>
        <v>6343</v>
      </c>
      <c r="Q38" s="18">
        <f t="shared" si="20"/>
        <v>0</v>
      </c>
      <c r="R38" s="18">
        <f t="shared" si="20"/>
        <v>0</v>
      </c>
      <c r="S38" s="6">
        <f t="shared" si="1"/>
        <v>90.345316841503717</v>
      </c>
      <c r="T38" s="6">
        <f t="shared" si="2"/>
        <v>164.82988387282339</v>
      </c>
    </row>
    <row r="39" spans="1:20" s="9" customFormat="1" ht="15.75">
      <c r="A39" s="49" t="s">
        <v>45</v>
      </c>
      <c r="B39" s="49">
        <v>12600</v>
      </c>
      <c r="C39" s="49">
        <v>12600</v>
      </c>
      <c r="D39" s="20">
        <f t="shared" ref="D39:D45" si="21">SUM(E39:H39)</f>
        <v>13430</v>
      </c>
      <c r="E39" s="39">
        <f t="shared" si="3"/>
        <v>0</v>
      </c>
      <c r="F39" s="39">
        <f t="shared" ref="F39:H40" si="22">K39+P39</f>
        <v>13430</v>
      </c>
      <c r="G39" s="39">
        <f t="shared" si="22"/>
        <v>0</v>
      </c>
      <c r="H39" s="39">
        <f t="shared" si="22"/>
        <v>0</v>
      </c>
      <c r="I39" s="20">
        <f t="shared" ref="I39:I45" si="23">J39+K39+L39+M39</f>
        <v>12087</v>
      </c>
      <c r="J39" s="39">
        <v>0</v>
      </c>
      <c r="K39" s="39">
        <v>12087</v>
      </c>
      <c r="L39" s="39">
        <v>0</v>
      </c>
      <c r="M39" s="39">
        <v>0</v>
      </c>
      <c r="N39" s="20">
        <f t="shared" ref="N39:N45" si="24">O39+P39+Q39+R39</f>
        <v>1343</v>
      </c>
      <c r="O39" s="39">
        <v>0</v>
      </c>
      <c r="P39" s="39">
        <v>1343</v>
      </c>
      <c r="Q39" s="39">
        <v>0</v>
      </c>
      <c r="R39" s="39">
        <v>0</v>
      </c>
      <c r="S39" s="6">
        <f t="shared" si="1"/>
        <v>106.58730158730158</v>
      </c>
      <c r="T39" s="6">
        <f t="shared" si="2"/>
        <v>106.58730158730158</v>
      </c>
    </row>
    <row r="40" spans="1:20" s="9" customFormat="1" ht="15.75">
      <c r="A40" s="49" t="s">
        <v>46</v>
      </c>
      <c r="B40" s="50">
        <v>139637</v>
      </c>
      <c r="C40" s="50">
        <v>70843</v>
      </c>
      <c r="D40" s="20">
        <f t="shared" si="21"/>
        <v>124109</v>
      </c>
      <c r="E40" s="39">
        <f t="shared" si="3"/>
        <v>0</v>
      </c>
      <c r="F40" s="39">
        <f t="shared" si="22"/>
        <v>50000</v>
      </c>
      <c r="G40" s="39">
        <f t="shared" si="22"/>
        <v>74109</v>
      </c>
      <c r="H40" s="39">
        <f t="shared" si="22"/>
        <v>0</v>
      </c>
      <c r="I40" s="20">
        <f t="shared" si="23"/>
        <v>119109</v>
      </c>
      <c r="J40" s="39">
        <v>0</v>
      </c>
      <c r="K40" s="39">
        <v>45000</v>
      </c>
      <c r="L40" s="39">
        <v>74109</v>
      </c>
      <c r="M40" s="39">
        <v>0</v>
      </c>
      <c r="N40" s="20">
        <f t="shared" si="24"/>
        <v>5000</v>
      </c>
      <c r="O40" s="39">
        <v>0</v>
      </c>
      <c r="P40" s="39">
        <v>5000</v>
      </c>
      <c r="Q40" s="39">
        <v>0</v>
      </c>
      <c r="R40" s="39">
        <v>0</v>
      </c>
      <c r="S40" s="6">
        <f t="shared" si="1"/>
        <v>88.87973817827654</v>
      </c>
      <c r="T40" s="6">
        <f t="shared" si="2"/>
        <v>175.18879776406985</v>
      </c>
    </row>
    <row r="41" spans="1:20" s="12" customFormat="1" ht="15.75">
      <c r="A41" s="18" t="s">
        <v>8</v>
      </c>
      <c r="B41" s="20">
        <f>B42+B43+B44+B45</f>
        <v>111034</v>
      </c>
      <c r="C41" s="20">
        <f>C42+C43+C44+C45</f>
        <v>95790</v>
      </c>
      <c r="D41" s="20">
        <f t="shared" ref="D41:R41" si="25">D42+D43+D44+D45</f>
        <v>101201</v>
      </c>
      <c r="E41" s="20">
        <f t="shared" si="25"/>
        <v>46148</v>
      </c>
      <c r="F41" s="20">
        <f t="shared" si="25"/>
        <v>55053</v>
      </c>
      <c r="G41" s="20">
        <f t="shared" si="25"/>
        <v>0</v>
      </c>
      <c r="H41" s="20">
        <f t="shared" si="25"/>
        <v>0</v>
      </c>
      <c r="I41" s="20">
        <f t="shared" si="25"/>
        <v>97001</v>
      </c>
      <c r="J41" s="20">
        <f t="shared" si="25"/>
        <v>46148</v>
      </c>
      <c r="K41" s="20">
        <f t="shared" si="25"/>
        <v>50853</v>
      </c>
      <c r="L41" s="39">
        <v>0</v>
      </c>
      <c r="M41" s="20">
        <f t="shared" si="25"/>
        <v>0</v>
      </c>
      <c r="N41" s="20">
        <f>O41+P41+R41</f>
        <v>4200</v>
      </c>
      <c r="O41" s="20">
        <f t="shared" si="25"/>
        <v>0</v>
      </c>
      <c r="P41" s="20">
        <f t="shared" si="25"/>
        <v>4200</v>
      </c>
      <c r="Q41" s="20">
        <f t="shared" si="25"/>
        <v>0</v>
      </c>
      <c r="R41" s="20">
        <f t="shared" si="25"/>
        <v>0</v>
      </c>
      <c r="S41" s="6">
        <f t="shared" si="1"/>
        <v>91.144154042905782</v>
      </c>
      <c r="T41" s="6">
        <f t="shared" si="2"/>
        <v>105.64881511640046</v>
      </c>
    </row>
    <row r="42" spans="1:20" s="10" customFormat="1" ht="15.75">
      <c r="A42" s="51" t="s">
        <v>47</v>
      </c>
      <c r="B42" s="44">
        <v>21217</v>
      </c>
      <c r="C42" s="44">
        <v>20242</v>
      </c>
      <c r="D42" s="20">
        <f t="shared" si="21"/>
        <v>24096</v>
      </c>
      <c r="E42" s="39">
        <f t="shared" si="3"/>
        <v>18096</v>
      </c>
      <c r="F42" s="39">
        <f t="shared" ref="F42:H45" si="26">K42+P42</f>
        <v>6000</v>
      </c>
      <c r="G42" s="39">
        <f t="shared" si="26"/>
        <v>0</v>
      </c>
      <c r="H42" s="39">
        <f t="shared" si="26"/>
        <v>0</v>
      </c>
      <c r="I42" s="20">
        <f t="shared" si="23"/>
        <v>23696</v>
      </c>
      <c r="J42" s="39">
        <v>18096</v>
      </c>
      <c r="K42" s="39">
        <v>5600</v>
      </c>
      <c r="L42" s="39">
        <v>0</v>
      </c>
      <c r="M42" s="39">
        <v>0</v>
      </c>
      <c r="N42" s="20">
        <f t="shared" si="24"/>
        <v>400</v>
      </c>
      <c r="O42" s="39">
        <v>0</v>
      </c>
      <c r="P42" s="39">
        <v>400</v>
      </c>
      <c r="Q42" s="39">
        <v>0</v>
      </c>
      <c r="R42" s="39">
        <v>0</v>
      </c>
      <c r="S42" s="6">
        <f t="shared" si="1"/>
        <v>113.56930763067352</v>
      </c>
      <c r="T42" s="6">
        <f t="shared" si="2"/>
        <v>119.03962059085072</v>
      </c>
    </row>
    <row r="43" spans="1:20" s="10" customFormat="1" ht="15.75">
      <c r="A43" s="51" t="s">
        <v>48</v>
      </c>
      <c r="B43" s="44">
        <v>79713</v>
      </c>
      <c r="C43" s="44">
        <v>65648</v>
      </c>
      <c r="D43" s="20">
        <f t="shared" si="21"/>
        <v>66397</v>
      </c>
      <c r="E43" s="39">
        <f t="shared" si="3"/>
        <v>21344</v>
      </c>
      <c r="F43" s="39">
        <f t="shared" si="26"/>
        <v>45053</v>
      </c>
      <c r="G43" s="39">
        <f t="shared" si="26"/>
        <v>0</v>
      </c>
      <c r="H43" s="39">
        <f t="shared" si="26"/>
        <v>0</v>
      </c>
      <c r="I43" s="20">
        <f t="shared" si="23"/>
        <v>62797</v>
      </c>
      <c r="J43" s="39">
        <v>21344</v>
      </c>
      <c r="K43" s="39">
        <v>41453</v>
      </c>
      <c r="L43" s="39">
        <v>0</v>
      </c>
      <c r="M43" s="39">
        <v>0</v>
      </c>
      <c r="N43" s="20">
        <f t="shared" si="24"/>
        <v>3600</v>
      </c>
      <c r="O43" s="39">
        <v>0</v>
      </c>
      <c r="P43" s="39">
        <v>3600</v>
      </c>
      <c r="Q43" s="39">
        <v>0</v>
      </c>
      <c r="R43" s="39">
        <v>0</v>
      </c>
      <c r="S43" s="6">
        <f t="shared" si="1"/>
        <v>83.295071067454487</v>
      </c>
      <c r="T43" s="6">
        <f t="shared" si="2"/>
        <v>101.14093346331951</v>
      </c>
    </row>
    <row r="44" spans="1:20" s="10" customFormat="1" ht="15.75">
      <c r="A44" s="51" t="s">
        <v>11</v>
      </c>
      <c r="B44" s="51">
        <v>8789</v>
      </c>
      <c r="C44" s="51">
        <v>8789</v>
      </c>
      <c r="D44" s="20">
        <f t="shared" si="21"/>
        <v>9208</v>
      </c>
      <c r="E44" s="39">
        <f t="shared" si="3"/>
        <v>6708</v>
      </c>
      <c r="F44" s="39">
        <f t="shared" si="26"/>
        <v>2500</v>
      </c>
      <c r="G44" s="39">
        <f t="shared" si="26"/>
        <v>0</v>
      </c>
      <c r="H44" s="39">
        <f t="shared" si="26"/>
        <v>0</v>
      </c>
      <c r="I44" s="20">
        <f t="shared" si="23"/>
        <v>9008</v>
      </c>
      <c r="J44" s="39">
        <v>6708</v>
      </c>
      <c r="K44" s="39">
        <v>2300</v>
      </c>
      <c r="L44" s="39">
        <v>0</v>
      </c>
      <c r="M44" s="39">
        <v>0</v>
      </c>
      <c r="N44" s="20">
        <f t="shared" si="24"/>
        <v>200</v>
      </c>
      <c r="O44" s="39">
        <v>0</v>
      </c>
      <c r="P44" s="39">
        <v>200</v>
      </c>
      <c r="Q44" s="39">
        <v>0</v>
      </c>
      <c r="R44" s="39">
        <v>0</v>
      </c>
      <c r="S44" s="6">
        <f t="shared" si="1"/>
        <v>104.76732278985095</v>
      </c>
      <c r="T44" s="6">
        <f t="shared" si="2"/>
        <v>104.76732278985095</v>
      </c>
    </row>
    <row r="45" spans="1:20" s="10" customFormat="1" ht="15.75">
      <c r="A45" s="51" t="s">
        <v>49</v>
      </c>
      <c r="B45" s="44">
        <v>1315</v>
      </c>
      <c r="C45" s="44">
        <v>1111</v>
      </c>
      <c r="D45" s="20">
        <f t="shared" si="21"/>
        <v>1500</v>
      </c>
      <c r="E45" s="39">
        <f t="shared" si="3"/>
        <v>0</v>
      </c>
      <c r="F45" s="39">
        <f t="shared" si="26"/>
        <v>1500</v>
      </c>
      <c r="G45" s="39">
        <f t="shared" si="26"/>
        <v>0</v>
      </c>
      <c r="H45" s="39">
        <f t="shared" si="26"/>
        <v>0</v>
      </c>
      <c r="I45" s="20">
        <f t="shared" si="23"/>
        <v>1500</v>
      </c>
      <c r="J45" s="39">
        <v>0</v>
      </c>
      <c r="K45" s="39">
        <v>1500</v>
      </c>
      <c r="L45" s="39">
        <v>0</v>
      </c>
      <c r="M45" s="39">
        <v>0</v>
      </c>
      <c r="N45" s="20">
        <f t="shared" si="24"/>
        <v>0</v>
      </c>
      <c r="O45" s="39">
        <v>0</v>
      </c>
      <c r="P45" s="39">
        <v>0</v>
      </c>
      <c r="Q45" s="39">
        <v>0</v>
      </c>
      <c r="R45" s="39">
        <v>0</v>
      </c>
      <c r="S45" s="6">
        <f t="shared" si="1"/>
        <v>114.06844106463878</v>
      </c>
      <c r="T45" s="6">
        <f t="shared" si="2"/>
        <v>135.01350135013502</v>
      </c>
    </row>
    <row r="46" spans="1:20" s="12" customFormat="1" ht="15.75">
      <c r="A46" s="18" t="s">
        <v>1</v>
      </c>
      <c r="B46" s="18">
        <f>B47+B50+B53</f>
        <v>998417</v>
      </c>
      <c r="C46" s="18">
        <f>C47+C50+C53</f>
        <v>995115</v>
      </c>
      <c r="D46" s="18">
        <f t="shared" ref="D46:R46" si="27">D47+D50+D53</f>
        <v>920540</v>
      </c>
      <c r="E46" s="18">
        <f t="shared" si="27"/>
        <v>0</v>
      </c>
      <c r="F46" s="18">
        <f t="shared" si="27"/>
        <v>254180</v>
      </c>
      <c r="G46" s="18">
        <f t="shared" si="27"/>
        <v>663000</v>
      </c>
      <c r="H46" s="18">
        <f t="shared" si="27"/>
        <v>3360</v>
      </c>
      <c r="I46" s="18">
        <f t="shared" si="27"/>
        <v>833373</v>
      </c>
      <c r="J46" s="18">
        <f t="shared" si="27"/>
        <v>0</v>
      </c>
      <c r="K46" s="18">
        <f t="shared" si="27"/>
        <v>233313</v>
      </c>
      <c r="L46" s="18">
        <f t="shared" si="27"/>
        <v>596700</v>
      </c>
      <c r="M46" s="18">
        <f t="shared" si="27"/>
        <v>3360</v>
      </c>
      <c r="N46" s="18">
        <f t="shared" si="27"/>
        <v>87167</v>
      </c>
      <c r="O46" s="18">
        <f t="shared" si="27"/>
        <v>0</v>
      </c>
      <c r="P46" s="18">
        <f t="shared" si="27"/>
        <v>20867</v>
      </c>
      <c r="Q46" s="18">
        <f t="shared" si="27"/>
        <v>66300</v>
      </c>
      <c r="R46" s="18">
        <f t="shared" si="27"/>
        <v>0</v>
      </c>
      <c r="S46" s="6">
        <f t="shared" si="1"/>
        <v>92.199952524846836</v>
      </c>
      <c r="T46" s="6">
        <f t="shared" si="2"/>
        <v>92.505891278897423</v>
      </c>
    </row>
    <row r="47" spans="1:20" s="13" customFormat="1" ht="15.75">
      <c r="A47" s="18" t="s">
        <v>10</v>
      </c>
      <c r="B47" s="18">
        <f>B48+B49</f>
        <v>914293</v>
      </c>
      <c r="C47" s="18">
        <f>C48+C49</f>
        <v>910991</v>
      </c>
      <c r="D47" s="18">
        <f t="shared" ref="D47:R47" si="28">D48+D49</f>
        <v>820960</v>
      </c>
      <c r="E47" s="18">
        <f t="shared" si="28"/>
        <v>0</v>
      </c>
      <c r="F47" s="18">
        <f t="shared" si="28"/>
        <v>154600</v>
      </c>
      <c r="G47" s="18">
        <f t="shared" si="28"/>
        <v>663000</v>
      </c>
      <c r="H47" s="18">
        <f t="shared" si="28"/>
        <v>3360</v>
      </c>
      <c r="I47" s="18">
        <f t="shared" si="28"/>
        <v>739200</v>
      </c>
      <c r="J47" s="18">
        <f t="shared" si="28"/>
        <v>0</v>
      </c>
      <c r="K47" s="18">
        <f t="shared" si="28"/>
        <v>139140</v>
      </c>
      <c r="L47" s="18">
        <f t="shared" si="28"/>
        <v>596700</v>
      </c>
      <c r="M47" s="18">
        <f t="shared" si="28"/>
        <v>3360</v>
      </c>
      <c r="N47" s="18">
        <f t="shared" si="28"/>
        <v>81760</v>
      </c>
      <c r="O47" s="18">
        <f t="shared" si="28"/>
        <v>0</v>
      </c>
      <c r="P47" s="18">
        <f t="shared" si="28"/>
        <v>15460</v>
      </c>
      <c r="Q47" s="18">
        <f t="shared" si="28"/>
        <v>66300</v>
      </c>
      <c r="R47" s="18">
        <f t="shared" si="28"/>
        <v>0</v>
      </c>
      <c r="S47" s="6">
        <f t="shared" si="1"/>
        <v>89.791784471717492</v>
      </c>
      <c r="T47" s="6">
        <f t="shared" si="2"/>
        <v>90.11724594425192</v>
      </c>
    </row>
    <row r="48" spans="1:20" s="10" customFormat="1" ht="15.75">
      <c r="A48" s="51" t="s">
        <v>50</v>
      </c>
      <c r="B48" s="44">
        <v>914293</v>
      </c>
      <c r="C48" s="44">
        <v>910991</v>
      </c>
      <c r="D48" s="20">
        <f t="shared" ref="D48:D54" si="29">SUM(E48:H48)</f>
        <v>820960</v>
      </c>
      <c r="E48" s="39">
        <f t="shared" si="3"/>
        <v>0</v>
      </c>
      <c r="F48" s="39">
        <f t="shared" ref="F48:H49" si="30">K48+P48</f>
        <v>154600</v>
      </c>
      <c r="G48" s="39">
        <f t="shared" si="30"/>
        <v>663000</v>
      </c>
      <c r="H48" s="39">
        <f t="shared" si="30"/>
        <v>3360</v>
      </c>
      <c r="I48" s="20">
        <f t="shared" ref="I48:I56" si="31">J48+K48+L48+M48</f>
        <v>739200</v>
      </c>
      <c r="J48" s="39">
        <v>0</v>
      </c>
      <c r="K48" s="39">
        <v>139140</v>
      </c>
      <c r="L48" s="39">
        <v>596700</v>
      </c>
      <c r="M48" s="39">
        <v>3360</v>
      </c>
      <c r="N48" s="20">
        <f t="shared" ref="N48:N56" si="32">O48+P48+Q48+R48</f>
        <v>81760</v>
      </c>
      <c r="O48" s="39">
        <v>0</v>
      </c>
      <c r="P48" s="39">
        <v>15460</v>
      </c>
      <c r="Q48" s="39">
        <v>66300</v>
      </c>
      <c r="R48" s="39">
        <v>0</v>
      </c>
      <c r="S48" s="6">
        <f t="shared" si="1"/>
        <v>89.791784471717492</v>
      </c>
      <c r="T48" s="6">
        <f t="shared" si="2"/>
        <v>90.11724594425192</v>
      </c>
    </row>
    <row r="49" spans="1:25" s="10" customFormat="1" ht="15.75">
      <c r="A49" s="51" t="s">
        <v>51</v>
      </c>
      <c r="B49" s="44">
        <v>0</v>
      </c>
      <c r="C49" s="44">
        <v>0</v>
      </c>
      <c r="D49" s="20">
        <f t="shared" si="29"/>
        <v>0</v>
      </c>
      <c r="E49" s="39">
        <f t="shared" si="3"/>
        <v>0</v>
      </c>
      <c r="F49" s="39">
        <f t="shared" si="30"/>
        <v>0</v>
      </c>
      <c r="G49" s="39">
        <f t="shared" si="30"/>
        <v>0</v>
      </c>
      <c r="H49" s="39">
        <f t="shared" si="30"/>
        <v>0</v>
      </c>
      <c r="I49" s="20">
        <f t="shared" si="31"/>
        <v>0</v>
      </c>
      <c r="J49" s="39">
        <v>0</v>
      </c>
      <c r="K49" s="39">
        <v>0</v>
      </c>
      <c r="L49" s="39">
        <v>0</v>
      </c>
      <c r="M49" s="39">
        <v>0</v>
      </c>
      <c r="N49" s="20">
        <f t="shared" si="32"/>
        <v>0</v>
      </c>
      <c r="O49" s="39">
        <v>0</v>
      </c>
      <c r="P49" s="39">
        <v>0</v>
      </c>
      <c r="Q49" s="39">
        <v>0</v>
      </c>
      <c r="R49" s="39">
        <v>0</v>
      </c>
      <c r="S49" s="6" t="s">
        <v>56</v>
      </c>
      <c r="T49" s="6" t="s">
        <v>56</v>
      </c>
    </row>
    <row r="50" spans="1:25">
      <c r="A50" s="52" t="s">
        <v>6</v>
      </c>
      <c r="B50" s="52">
        <f>B51+B52</f>
        <v>27000</v>
      </c>
      <c r="C50" s="52">
        <f>C51+C52</f>
        <v>27000</v>
      </c>
      <c r="D50" s="52">
        <f t="shared" ref="D50:R50" si="33">D51+D52</f>
        <v>30210</v>
      </c>
      <c r="E50" s="52">
        <f t="shared" si="33"/>
        <v>0</v>
      </c>
      <c r="F50" s="52">
        <f t="shared" si="33"/>
        <v>30210</v>
      </c>
      <c r="G50" s="52">
        <f t="shared" si="33"/>
        <v>0</v>
      </c>
      <c r="H50" s="52">
        <f t="shared" si="33"/>
        <v>0</v>
      </c>
      <c r="I50" s="52">
        <f t="shared" si="33"/>
        <v>27189</v>
      </c>
      <c r="J50" s="52">
        <f t="shared" si="33"/>
        <v>0</v>
      </c>
      <c r="K50" s="52">
        <f t="shared" si="33"/>
        <v>27189</v>
      </c>
      <c r="L50" s="52">
        <f t="shared" si="33"/>
        <v>0</v>
      </c>
      <c r="M50" s="52">
        <f t="shared" si="33"/>
        <v>0</v>
      </c>
      <c r="N50" s="52">
        <f t="shared" si="33"/>
        <v>3021</v>
      </c>
      <c r="O50" s="52">
        <f t="shared" si="33"/>
        <v>0</v>
      </c>
      <c r="P50" s="52">
        <f t="shared" si="33"/>
        <v>3021</v>
      </c>
      <c r="Q50" s="52">
        <f t="shared" si="33"/>
        <v>0</v>
      </c>
      <c r="R50" s="52">
        <f t="shared" si="33"/>
        <v>0</v>
      </c>
      <c r="S50" s="6">
        <f t="shared" si="1"/>
        <v>111.88888888888889</v>
      </c>
      <c r="T50" s="6">
        <f t="shared" si="2"/>
        <v>111.88888888888889</v>
      </c>
    </row>
    <row r="51" spans="1:25" ht="15.75">
      <c r="A51" s="7" t="s">
        <v>52</v>
      </c>
      <c r="B51" s="7">
        <v>18000</v>
      </c>
      <c r="C51" s="7">
        <v>18000</v>
      </c>
      <c r="D51" s="20">
        <f t="shared" si="29"/>
        <v>19200</v>
      </c>
      <c r="E51" s="39">
        <f t="shared" si="3"/>
        <v>0</v>
      </c>
      <c r="F51" s="39">
        <f t="shared" ref="F51:H52" si="34">K51+P51</f>
        <v>19200</v>
      </c>
      <c r="G51" s="39">
        <f t="shared" si="34"/>
        <v>0</v>
      </c>
      <c r="H51" s="39">
        <f t="shared" si="34"/>
        <v>0</v>
      </c>
      <c r="I51" s="20">
        <f t="shared" si="31"/>
        <v>17280</v>
      </c>
      <c r="J51" s="39">
        <v>0</v>
      </c>
      <c r="K51" s="39">
        <v>17280</v>
      </c>
      <c r="L51" s="39">
        <v>0</v>
      </c>
      <c r="M51" s="39">
        <v>0</v>
      </c>
      <c r="N51" s="20">
        <f t="shared" si="32"/>
        <v>1920</v>
      </c>
      <c r="O51" s="39">
        <v>0</v>
      </c>
      <c r="P51" s="39">
        <v>1920</v>
      </c>
      <c r="Q51" s="39">
        <v>0</v>
      </c>
      <c r="R51" s="39">
        <v>0</v>
      </c>
      <c r="S51" s="6">
        <f t="shared" si="1"/>
        <v>106.66666666666667</v>
      </c>
      <c r="T51" s="6">
        <f t="shared" si="2"/>
        <v>106.66666666666667</v>
      </c>
    </row>
    <row r="52" spans="1:25" ht="26.25">
      <c r="A52" s="53" t="s">
        <v>53</v>
      </c>
      <c r="B52" s="7">
        <v>9000</v>
      </c>
      <c r="C52" s="7">
        <v>9000</v>
      </c>
      <c r="D52" s="20">
        <f t="shared" si="29"/>
        <v>11010</v>
      </c>
      <c r="E52" s="39">
        <f t="shared" si="3"/>
        <v>0</v>
      </c>
      <c r="F52" s="39">
        <f t="shared" si="34"/>
        <v>11010</v>
      </c>
      <c r="G52" s="39">
        <f t="shared" si="34"/>
        <v>0</v>
      </c>
      <c r="H52" s="39">
        <f t="shared" si="34"/>
        <v>0</v>
      </c>
      <c r="I52" s="20">
        <f t="shared" si="31"/>
        <v>9909</v>
      </c>
      <c r="J52" s="39">
        <v>0</v>
      </c>
      <c r="K52" s="39">
        <v>9909</v>
      </c>
      <c r="L52" s="39">
        <v>0</v>
      </c>
      <c r="M52" s="39">
        <v>0</v>
      </c>
      <c r="N52" s="20">
        <f t="shared" si="32"/>
        <v>1101</v>
      </c>
      <c r="O52" s="39">
        <v>0</v>
      </c>
      <c r="P52" s="39">
        <v>1101</v>
      </c>
      <c r="Q52" s="39">
        <v>0</v>
      </c>
      <c r="R52" s="39">
        <v>0</v>
      </c>
      <c r="S52" s="6">
        <f t="shared" si="1"/>
        <v>122.33333333333333</v>
      </c>
      <c r="T52" s="6">
        <f t="shared" si="2"/>
        <v>122.33333333333333</v>
      </c>
    </row>
    <row r="53" spans="1:25" s="12" customFormat="1" ht="31.5">
      <c r="A53" s="19" t="s">
        <v>7</v>
      </c>
      <c r="B53" s="18">
        <f>B54</f>
        <v>57124</v>
      </c>
      <c r="C53" s="18">
        <f>C54</f>
        <v>57124</v>
      </c>
      <c r="D53" s="18">
        <f t="shared" ref="D53:R53" si="35">D54</f>
        <v>69370</v>
      </c>
      <c r="E53" s="18">
        <f t="shared" si="35"/>
        <v>0</v>
      </c>
      <c r="F53" s="18">
        <f t="shared" si="35"/>
        <v>69370</v>
      </c>
      <c r="G53" s="18">
        <f t="shared" si="35"/>
        <v>0</v>
      </c>
      <c r="H53" s="18">
        <f t="shared" si="35"/>
        <v>0</v>
      </c>
      <c r="I53" s="18">
        <f t="shared" si="35"/>
        <v>66984</v>
      </c>
      <c r="J53" s="18">
        <f t="shared" si="35"/>
        <v>0</v>
      </c>
      <c r="K53" s="18">
        <f t="shared" si="35"/>
        <v>66984</v>
      </c>
      <c r="L53" s="18">
        <f t="shared" si="35"/>
        <v>0</v>
      </c>
      <c r="M53" s="18">
        <f t="shared" si="35"/>
        <v>0</v>
      </c>
      <c r="N53" s="18">
        <f t="shared" si="35"/>
        <v>2386</v>
      </c>
      <c r="O53" s="18">
        <f t="shared" si="35"/>
        <v>0</v>
      </c>
      <c r="P53" s="18">
        <f t="shared" si="35"/>
        <v>2386</v>
      </c>
      <c r="Q53" s="18">
        <f t="shared" si="35"/>
        <v>0</v>
      </c>
      <c r="R53" s="18">
        <f t="shared" si="35"/>
        <v>0</v>
      </c>
      <c r="S53" s="6">
        <f t="shared" si="1"/>
        <v>121.43757439955185</v>
      </c>
      <c r="T53" s="6">
        <f t="shared" si="2"/>
        <v>121.43757439955185</v>
      </c>
    </row>
    <row r="54" spans="1:25" s="10" customFormat="1" ht="31.5">
      <c r="A54" s="48" t="s">
        <v>54</v>
      </c>
      <c r="B54" s="38">
        <v>57124</v>
      </c>
      <c r="C54" s="38">
        <v>57124</v>
      </c>
      <c r="D54" s="20">
        <f t="shared" si="29"/>
        <v>69370</v>
      </c>
      <c r="E54" s="39">
        <f t="shared" si="3"/>
        <v>0</v>
      </c>
      <c r="F54" s="39">
        <f>K54+P54</f>
        <v>69370</v>
      </c>
      <c r="G54" s="39">
        <f>L54+Q54</f>
        <v>0</v>
      </c>
      <c r="H54" s="39">
        <f>M54+R54</f>
        <v>0</v>
      </c>
      <c r="I54" s="20">
        <f t="shared" si="31"/>
        <v>66984</v>
      </c>
      <c r="J54" s="39">
        <v>0</v>
      </c>
      <c r="K54" s="39">
        <v>66984</v>
      </c>
      <c r="L54" s="39">
        <v>0</v>
      </c>
      <c r="M54" s="39">
        <v>0</v>
      </c>
      <c r="N54" s="20">
        <f t="shared" si="32"/>
        <v>2386</v>
      </c>
      <c r="O54" s="39">
        <v>0</v>
      </c>
      <c r="P54" s="39">
        <v>2386</v>
      </c>
      <c r="Q54" s="39">
        <v>0</v>
      </c>
      <c r="R54" s="39">
        <v>0</v>
      </c>
      <c r="S54" s="6">
        <f t="shared" si="1"/>
        <v>121.43757439955185</v>
      </c>
      <c r="T54" s="6">
        <f t="shared" si="2"/>
        <v>121.43757439955185</v>
      </c>
    </row>
    <row r="55" spans="1:25" s="13" customFormat="1" ht="47.25">
      <c r="A55" s="19" t="s">
        <v>9</v>
      </c>
      <c r="B55" s="20">
        <f>B56</f>
        <v>0</v>
      </c>
      <c r="C55" s="20">
        <f t="shared" ref="C55:R55" si="36">C56</f>
        <v>0</v>
      </c>
      <c r="D55" s="20">
        <f t="shared" si="36"/>
        <v>80000</v>
      </c>
      <c r="E55" s="20">
        <f t="shared" si="36"/>
        <v>0</v>
      </c>
      <c r="F55" s="20">
        <f t="shared" si="36"/>
        <v>80000</v>
      </c>
      <c r="G55" s="20">
        <f t="shared" si="36"/>
        <v>0</v>
      </c>
      <c r="H55" s="20">
        <f t="shared" si="36"/>
        <v>0</v>
      </c>
      <c r="I55" s="20">
        <f t="shared" si="36"/>
        <v>80000</v>
      </c>
      <c r="J55" s="20">
        <f t="shared" si="36"/>
        <v>0</v>
      </c>
      <c r="K55" s="20">
        <f t="shared" si="36"/>
        <v>80000</v>
      </c>
      <c r="L55" s="39">
        <v>0</v>
      </c>
      <c r="M55" s="20">
        <f t="shared" si="36"/>
        <v>0</v>
      </c>
      <c r="N55" s="20">
        <f t="shared" si="36"/>
        <v>0</v>
      </c>
      <c r="O55" s="20">
        <f t="shared" si="36"/>
        <v>0</v>
      </c>
      <c r="P55" s="20">
        <f t="shared" si="36"/>
        <v>0</v>
      </c>
      <c r="Q55" s="39">
        <v>0</v>
      </c>
      <c r="R55" s="20">
        <f t="shared" si="36"/>
        <v>0</v>
      </c>
      <c r="S55" s="6" t="s">
        <v>56</v>
      </c>
      <c r="T55" s="6" t="s">
        <v>56</v>
      </c>
    </row>
    <row r="56" spans="1:25" ht="15.75">
      <c r="A56" s="7" t="s">
        <v>55</v>
      </c>
      <c r="B56" s="54">
        <v>0</v>
      </c>
      <c r="C56" s="54">
        <v>0</v>
      </c>
      <c r="D56" s="20">
        <f>E56+F56+H56</f>
        <v>80000</v>
      </c>
      <c r="E56" s="39">
        <f t="shared" si="3"/>
        <v>0</v>
      </c>
      <c r="F56" s="39">
        <f>K56+P56</f>
        <v>80000</v>
      </c>
      <c r="G56" s="39">
        <f>L56+Q56</f>
        <v>0</v>
      </c>
      <c r="H56" s="39">
        <f>M56+R56</f>
        <v>0</v>
      </c>
      <c r="I56" s="20">
        <f t="shared" si="31"/>
        <v>80000</v>
      </c>
      <c r="J56" s="54">
        <v>0</v>
      </c>
      <c r="K56" s="54">
        <v>80000</v>
      </c>
      <c r="L56" s="39">
        <v>0</v>
      </c>
      <c r="M56" s="54">
        <v>0</v>
      </c>
      <c r="N56" s="20">
        <f t="shared" si="32"/>
        <v>0</v>
      </c>
      <c r="O56" s="54">
        <v>0</v>
      </c>
      <c r="P56" s="54">
        <v>0</v>
      </c>
      <c r="Q56" s="39">
        <v>0</v>
      </c>
      <c r="R56" s="54">
        <v>0</v>
      </c>
      <c r="S56" s="6" t="s">
        <v>56</v>
      </c>
      <c r="T56" s="6" t="s">
        <v>56</v>
      </c>
    </row>
    <row r="57" spans="1:25" s="12" customFormat="1" ht="31.5">
      <c r="A57" s="19" t="s">
        <v>12</v>
      </c>
      <c r="B57" s="22">
        <f t="shared" ref="B57:R57" si="37">B8+B11+B14+B18+B21+B27+B37+B46+B55</f>
        <v>4633720</v>
      </c>
      <c r="C57" s="22">
        <f t="shared" si="37"/>
        <v>4274917</v>
      </c>
      <c r="D57" s="22">
        <f t="shared" si="37"/>
        <v>4154745</v>
      </c>
      <c r="E57" s="22">
        <f t="shared" si="37"/>
        <v>231665</v>
      </c>
      <c r="F57" s="22">
        <f t="shared" si="37"/>
        <v>1595388</v>
      </c>
      <c r="G57" s="22">
        <f>G8+G11+G14+G18+G21+G27+G37+G46+G55</f>
        <v>2181665</v>
      </c>
      <c r="H57" s="22">
        <f t="shared" si="37"/>
        <v>146027</v>
      </c>
      <c r="I57" s="22">
        <f t="shared" si="37"/>
        <v>3852305</v>
      </c>
      <c r="J57" s="22">
        <f t="shared" si="37"/>
        <v>231665</v>
      </c>
      <c r="K57" s="22">
        <f t="shared" si="37"/>
        <v>1500268</v>
      </c>
      <c r="L57" s="22">
        <f t="shared" si="37"/>
        <v>1974345</v>
      </c>
      <c r="M57" s="22">
        <f t="shared" si="37"/>
        <v>146027</v>
      </c>
      <c r="N57" s="22">
        <f t="shared" si="37"/>
        <v>302440</v>
      </c>
      <c r="O57" s="22">
        <f t="shared" si="37"/>
        <v>0</v>
      </c>
      <c r="P57" s="22">
        <f t="shared" si="37"/>
        <v>95120</v>
      </c>
      <c r="Q57" s="22">
        <f t="shared" si="37"/>
        <v>207320</v>
      </c>
      <c r="R57" s="22">
        <f t="shared" si="37"/>
        <v>0</v>
      </c>
      <c r="S57" s="6">
        <f t="shared" si="1"/>
        <v>89.66327270529942</v>
      </c>
      <c r="T57" s="6">
        <f t="shared" si="2"/>
        <v>97.188904486332717</v>
      </c>
    </row>
    <row r="59" spans="1:25">
      <c r="B59" s="4"/>
    </row>
    <row r="61" spans="1:25">
      <c r="B61" s="4"/>
    </row>
    <row r="64" spans="1:25" s="4" customFormat="1">
      <c r="A64" s="3"/>
      <c r="B64" s="3"/>
      <c r="S64" s="3"/>
      <c r="T64" s="3"/>
      <c r="U64" s="3"/>
      <c r="V64" s="3"/>
      <c r="W64" s="3"/>
      <c r="X64" s="3"/>
      <c r="Y64" s="3"/>
    </row>
    <row r="66" spans="1:25" s="4" customFormat="1">
      <c r="A66" s="3"/>
      <c r="B66" s="3"/>
      <c r="S66" s="3"/>
      <c r="T66" s="3"/>
      <c r="U66" s="3"/>
      <c r="V66" s="3"/>
      <c r="W66" s="3"/>
      <c r="X66" s="3"/>
      <c r="Y66" s="3"/>
    </row>
    <row r="83" spans="1:2" s="4" customFormat="1">
      <c r="A83" s="3"/>
      <c r="B83" s="3"/>
    </row>
    <row r="97" spans="1:2" s="4" customFormat="1">
      <c r="A97" s="3"/>
      <c r="B97" s="3"/>
    </row>
    <row r="98" spans="1:2" s="4" customFormat="1">
      <c r="A98" s="3"/>
      <c r="B98" s="3"/>
    </row>
    <row r="108" spans="1:2" s="4" customFormat="1">
      <c r="A108" s="3"/>
      <c r="B108" s="3"/>
    </row>
    <row r="114" spans="1:2" s="4" customFormat="1">
      <c r="A114" s="3"/>
      <c r="B114" s="3"/>
    </row>
    <row r="132" ht="13.5" customHeight="1"/>
    <row r="154" spans="1:2" s="4" customFormat="1">
      <c r="A154" s="3"/>
      <c r="B154" s="3"/>
    </row>
    <row r="156" spans="1:2" s="4" customFormat="1">
      <c r="A156" s="3"/>
      <c r="B156" s="3"/>
    </row>
  </sheetData>
  <mergeCells count="12">
    <mergeCell ref="O4:R4"/>
    <mergeCell ref="I4:I5"/>
    <mergeCell ref="N4:N5"/>
    <mergeCell ref="B4:B5"/>
    <mergeCell ref="C4:C5"/>
    <mergeCell ref="D4:D5"/>
    <mergeCell ref="E4:H4"/>
    <mergeCell ref="J4:M4"/>
    <mergeCell ref="A1:M1"/>
    <mergeCell ref="A2:M2"/>
    <mergeCell ref="A3:M3"/>
    <mergeCell ref="A4:A5"/>
  </mergeCells>
  <phoneticPr fontId="1" type="noConversion"/>
  <printOptions verticalCentered="1"/>
  <pageMargins left="0.59055118110236227" right="7.874015748031496E-2" top="0.15748031496062992" bottom="0.23622047244094491" header="0.15748031496062992" footer="0.19685039370078741"/>
  <pageSetup paperSize="9" scale="85" fitToHeight="0" orientation="landscape" r:id="rId1"/>
  <headerFooter alignWithMargins="0">
    <oddFooter>Page &amp;P of &amp;N</oddFooter>
  </headerFooter>
  <rowBreaks count="1" manualBreakCount="1">
    <brk id="31" max="19" man="1"/>
  </rowBreaks>
  <colBreaks count="1" manualBreakCount="1">
    <brk id="1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90"/>
  <sheetViews>
    <sheetView zoomScaleNormal="100" workbookViewId="0">
      <selection activeCell="I9" sqref="I9"/>
    </sheetView>
  </sheetViews>
  <sheetFormatPr defaultRowHeight="12.75"/>
  <cols>
    <col min="1" max="1" width="40" style="3" customWidth="1"/>
    <col min="2" max="2" width="12.42578125" style="3" customWidth="1"/>
    <col min="3" max="3" width="11.28515625" style="3" customWidth="1"/>
    <col min="4" max="4" width="12.85546875" style="3" customWidth="1"/>
    <col min="5" max="8" width="9.140625" style="3"/>
    <col min="9" max="9" width="8.42578125" style="3" customWidth="1"/>
    <col min="10" max="16384" width="9.140625" style="3"/>
  </cols>
  <sheetData>
    <row r="1" spans="1:6" ht="18" customHeight="1">
      <c r="A1" s="5" t="s">
        <v>2</v>
      </c>
      <c r="B1" s="5">
        <v>1</v>
      </c>
      <c r="C1" s="5">
        <v>2</v>
      </c>
      <c r="D1" s="5">
        <v>3</v>
      </c>
    </row>
    <row r="2" spans="1:6" ht="15.75" customHeight="1">
      <c r="A2" s="18" t="s">
        <v>56</v>
      </c>
      <c r="B2" s="7" t="s">
        <v>77</v>
      </c>
      <c r="C2" s="7" t="s">
        <v>58</v>
      </c>
      <c r="D2" s="7" t="s">
        <v>59</v>
      </c>
      <c r="F2" s="8"/>
    </row>
    <row r="3" spans="1:6" s="12" customFormat="1" ht="15.75">
      <c r="A3" s="19" t="s">
        <v>68</v>
      </c>
      <c r="B3" s="20">
        <v>347954</v>
      </c>
      <c r="C3" s="20">
        <v>347123</v>
      </c>
      <c r="D3" s="20">
        <v>381834</v>
      </c>
      <c r="F3" s="15"/>
    </row>
    <row r="4" spans="1:6" s="13" customFormat="1" ht="15.75">
      <c r="A4" s="21" t="s">
        <v>69</v>
      </c>
      <c r="B4" s="18">
        <v>4859</v>
      </c>
      <c r="C4" s="18">
        <v>536</v>
      </c>
      <c r="D4" s="18">
        <v>22439</v>
      </c>
    </row>
    <row r="5" spans="1:6" s="12" customFormat="1" ht="15.75">
      <c r="A5" s="18" t="s">
        <v>70</v>
      </c>
      <c r="B5" s="18">
        <v>211059</v>
      </c>
      <c r="C5" s="18">
        <v>188952</v>
      </c>
      <c r="D5" s="18">
        <v>152697</v>
      </c>
    </row>
    <row r="6" spans="1:6" s="12" customFormat="1" ht="15.75">
      <c r="A6" s="18" t="s">
        <v>71</v>
      </c>
      <c r="B6" s="20">
        <v>38010</v>
      </c>
      <c r="C6" s="20">
        <v>37715</v>
      </c>
      <c r="D6" s="20">
        <v>36530</v>
      </c>
    </row>
    <row r="7" spans="1:6" s="12" customFormat="1" ht="15.75">
      <c r="A7" s="19" t="s">
        <v>72</v>
      </c>
      <c r="B7" s="20">
        <v>295328</v>
      </c>
      <c r="C7" s="20">
        <v>257585</v>
      </c>
      <c r="D7" s="20">
        <v>177707</v>
      </c>
    </row>
    <row r="8" spans="1:6" s="12" customFormat="1" ht="15.75">
      <c r="A8" s="19" t="s">
        <v>73</v>
      </c>
      <c r="B8" s="20">
        <v>2474822</v>
      </c>
      <c r="C8" s="20">
        <v>2268658</v>
      </c>
      <c r="D8" s="20">
        <v>1939528</v>
      </c>
    </row>
    <row r="9" spans="1:6" s="13" customFormat="1" ht="15.75">
      <c r="A9" s="19" t="s">
        <v>74</v>
      </c>
      <c r="B9" s="20">
        <v>263271</v>
      </c>
      <c r="C9" s="20">
        <v>179233</v>
      </c>
      <c r="D9" s="20">
        <v>228197</v>
      </c>
    </row>
    <row r="10" spans="1:6" s="12" customFormat="1" ht="15.75">
      <c r="A10" s="18" t="s">
        <v>75</v>
      </c>
      <c r="B10" s="18">
        <v>998417</v>
      </c>
      <c r="C10" s="18">
        <v>995115</v>
      </c>
      <c r="D10" s="18">
        <v>833373</v>
      </c>
    </row>
    <row r="11" spans="1:6" s="12" customFormat="1" ht="15.75">
      <c r="A11" s="18" t="s">
        <v>89</v>
      </c>
      <c r="B11" s="18">
        <v>0</v>
      </c>
      <c r="C11" s="18">
        <v>0</v>
      </c>
      <c r="D11" s="18">
        <v>304440</v>
      </c>
    </row>
    <row r="12" spans="1:6" s="13" customFormat="1" ht="15.75">
      <c r="A12" s="19" t="s">
        <v>76</v>
      </c>
      <c r="B12" s="20">
        <v>0</v>
      </c>
      <c r="C12" s="20">
        <v>0</v>
      </c>
      <c r="D12" s="20">
        <v>80000</v>
      </c>
    </row>
    <row r="13" spans="1:6" s="12" customFormat="1" ht="31.5">
      <c r="A13" s="19" t="s">
        <v>12</v>
      </c>
      <c r="B13" s="22">
        <f>SUM(B3:B12)</f>
        <v>4633720</v>
      </c>
      <c r="C13" s="22">
        <f>SUM(C3:C12)</f>
        <v>4274917</v>
      </c>
      <c r="D13" s="22">
        <f>SUM(D3:D12)</f>
        <v>4156745</v>
      </c>
    </row>
    <row r="15" spans="1:6">
      <c r="B15" s="4"/>
    </row>
    <row r="17" spans="1:9">
      <c r="B17" s="4"/>
    </row>
    <row r="20" spans="1:9" s="4" customFormat="1">
      <c r="A20" s="3"/>
      <c r="B20" s="3"/>
      <c r="E20" s="3"/>
      <c r="F20" s="3"/>
      <c r="G20" s="3"/>
      <c r="H20" s="3"/>
      <c r="I20" s="3"/>
    </row>
    <row r="22" spans="1:9" s="4" customFormat="1">
      <c r="A22" s="3"/>
      <c r="B22" s="3"/>
      <c r="E22" s="3"/>
      <c r="F22" s="3"/>
      <c r="G22" s="3"/>
      <c r="H22" s="3"/>
      <c r="I22" s="3"/>
    </row>
    <row r="39" spans="1:2" s="4" customFormat="1">
      <c r="A39" s="3"/>
      <c r="B39" s="3"/>
    </row>
    <row r="53" spans="1:2" s="4" customFormat="1">
      <c r="A53" s="3"/>
      <c r="B53" s="3"/>
    </row>
    <row r="54" spans="1:2" s="4" customFormat="1">
      <c r="A54" s="3"/>
      <c r="B54" s="3"/>
    </row>
    <row r="64" spans="1:2" s="4" customFormat="1">
      <c r="A64" s="3"/>
      <c r="B64" s="3"/>
    </row>
    <row r="77" spans="1:3" ht="15.75">
      <c r="A77" s="18" t="s">
        <v>56</v>
      </c>
      <c r="B77" s="7" t="s">
        <v>59</v>
      </c>
    </row>
    <row r="78" spans="1:3" ht="15.75">
      <c r="A78" s="19" t="s">
        <v>91</v>
      </c>
      <c r="B78" s="20">
        <v>381834</v>
      </c>
      <c r="C78" s="36">
        <f>B78/B88*100</f>
        <v>9.1903113187451932</v>
      </c>
    </row>
    <row r="79" spans="1:3" ht="15.75">
      <c r="A79" s="21" t="s">
        <v>61</v>
      </c>
      <c r="B79" s="18">
        <v>22439</v>
      </c>
      <c r="C79" s="36">
        <f>B79/B88*100</f>
        <v>0.54008128055993809</v>
      </c>
    </row>
    <row r="80" spans="1:3" ht="15.75">
      <c r="A80" s="18" t="s">
        <v>67</v>
      </c>
      <c r="B80" s="18">
        <v>152697</v>
      </c>
      <c r="C80" s="36">
        <f>B80/B88*100</f>
        <v>3.6752436070083725</v>
      </c>
    </row>
    <row r="81" spans="1:3" ht="15.75">
      <c r="A81" s="18" t="s">
        <v>92</v>
      </c>
      <c r="B81" s="20">
        <v>36530</v>
      </c>
      <c r="C81" s="36">
        <f>B81/B88*100</f>
        <v>0.87923566909641859</v>
      </c>
    </row>
    <row r="82" spans="1:3" ht="15.75">
      <c r="A82" s="19" t="s">
        <v>93</v>
      </c>
      <c r="B82" s="20">
        <v>177707</v>
      </c>
      <c r="C82" s="36">
        <f>B82/B88*100</f>
        <v>4.2772059416402213</v>
      </c>
    </row>
    <row r="83" spans="1:3" ht="15.75">
      <c r="A83" s="19" t="s">
        <v>94</v>
      </c>
      <c r="B83" s="20">
        <v>1939528</v>
      </c>
      <c r="C83" s="36">
        <f>B83/B88*100</f>
        <v>46.68223922286446</v>
      </c>
    </row>
    <row r="84" spans="1:3" ht="15.75">
      <c r="A84" s="19" t="s">
        <v>95</v>
      </c>
      <c r="B84" s="20">
        <v>228197</v>
      </c>
      <c r="C84" s="36">
        <f>B84/B88*100</f>
        <v>5.4924429778482189</v>
      </c>
    </row>
    <row r="85" spans="1:3" ht="31.5">
      <c r="A85" s="19" t="s">
        <v>66</v>
      </c>
      <c r="B85" s="18">
        <v>833373</v>
      </c>
      <c r="C85" s="36">
        <f>B85/B88*100</f>
        <v>20.058342930793589</v>
      </c>
    </row>
    <row r="86" spans="1:3" ht="15.75">
      <c r="A86" s="18" t="s">
        <v>96</v>
      </c>
      <c r="B86" s="18">
        <v>80000</v>
      </c>
      <c r="C86" s="36">
        <f>B86/B88*100</f>
        <v>1.9255092671150695</v>
      </c>
    </row>
    <row r="87" spans="1:3" ht="15.75">
      <c r="A87" s="19" t="s">
        <v>76</v>
      </c>
      <c r="B87" s="20">
        <v>302440</v>
      </c>
      <c r="C87" s="36">
        <f>B87/B88*100</f>
        <v>7.2793877843285211</v>
      </c>
    </row>
    <row r="88" spans="1:3" ht="31.5">
      <c r="A88" s="19" t="s">
        <v>12</v>
      </c>
      <c r="B88" s="22">
        <f>SUM(B78:B87)</f>
        <v>4154745</v>
      </c>
    </row>
    <row r="89" spans="1:3" ht="15.75">
      <c r="A89" s="19"/>
      <c r="B89" s="20"/>
    </row>
    <row r="90" spans="1:3">
      <c r="B90" s="7"/>
    </row>
  </sheetData>
  <phoneticPr fontId="1" type="noConversion"/>
  <printOptions horizontalCentered="1" verticalCentered="1"/>
  <pageMargins left="0.23622047244094491" right="0.15748031496062992" top="0.34" bottom="0.39370078740157483" header="0.15" footer="0.23622047244094491"/>
  <pageSetup paperSize="9" scale="79" orientation="landscape" horizontalDpi="300" verticalDpi="300" r:id="rId1"/>
  <headerFooter alignWithMargins="0"/>
  <rowBreaks count="3" manualBreakCount="3">
    <brk id="14" max="13" man="1"/>
    <brk id="67" max="13" man="1"/>
    <brk id="99" max="1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04"/>
  <sheetViews>
    <sheetView zoomScaleNormal="100" zoomScaleSheetLayoutView="30" workbookViewId="0">
      <selection activeCell="T163" sqref="T163"/>
    </sheetView>
  </sheetViews>
  <sheetFormatPr defaultRowHeight="12.75"/>
  <cols>
    <col min="1" max="1" width="40" style="3" customWidth="1"/>
    <col min="2" max="2" width="12.42578125" style="3" customWidth="1"/>
    <col min="3" max="3" width="11.28515625" style="3" customWidth="1"/>
    <col min="4" max="4" width="12.85546875" style="3" customWidth="1"/>
    <col min="5" max="8" width="9.140625" style="3"/>
    <col min="9" max="9" width="8.42578125" style="3" customWidth="1"/>
    <col min="10" max="16384" width="9.140625" style="3"/>
  </cols>
  <sheetData>
    <row r="1" spans="1:6" ht="18" customHeight="1">
      <c r="A1" s="5" t="s">
        <v>2</v>
      </c>
      <c r="B1" s="5">
        <v>1</v>
      </c>
      <c r="C1" s="5">
        <v>2</v>
      </c>
      <c r="D1" s="5">
        <v>3</v>
      </c>
    </row>
    <row r="2" spans="1:6" ht="15.75" customHeight="1">
      <c r="A2" s="18" t="s">
        <v>56</v>
      </c>
      <c r="B2" s="7" t="s">
        <v>77</v>
      </c>
      <c r="C2" s="7" t="s">
        <v>58</v>
      </c>
      <c r="D2" s="7" t="s">
        <v>59</v>
      </c>
      <c r="F2" s="8"/>
    </row>
    <row r="3" spans="1:6" s="12" customFormat="1" ht="15.75">
      <c r="A3" s="19" t="s">
        <v>68</v>
      </c>
      <c r="B3" s="20">
        <v>347954</v>
      </c>
      <c r="C3" s="20">
        <v>347123</v>
      </c>
      <c r="D3" s="20">
        <v>381834</v>
      </c>
      <c r="E3" s="35">
        <f>D3/$D$13*100</f>
        <v>9.1903113187451932</v>
      </c>
      <c r="F3" s="15"/>
    </row>
    <row r="4" spans="1:6" s="13" customFormat="1" ht="15.75">
      <c r="A4" s="21" t="s">
        <v>69</v>
      </c>
      <c r="B4" s="18">
        <v>4859</v>
      </c>
      <c r="C4" s="18">
        <v>536</v>
      </c>
      <c r="D4" s="18">
        <v>22439</v>
      </c>
      <c r="E4" s="35">
        <f t="shared" ref="E4:E12" si="0">D4/$D$13*100</f>
        <v>0.54008128055993809</v>
      </c>
    </row>
    <row r="5" spans="1:6" s="12" customFormat="1" ht="15.75">
      <c r="A5" s="18" t="s">
        <v>70</v>
      </c>
      <c r="B5" s="18">
        <v>211059</v>
      </c>
      <c r="C5" s="18">
        <v>188952</v>
      </c>
      <c r="D5" s="18">
        <v>152697</v>
      </c>
      <c r="E5" s="35">
        <f t="shared" si="0"/>
        <v>3.6752436070083725</v>
      </c>
    </row>
    <row r="6" spans="1:6" s="12" customFormat="1" ht="15.75">
      <c r="A6" s="18" t="s">
        <v>71</v>
      </c>
      <c r="B6" s="20">
        <v>38010</v>
      </c>
      <c r="C6" s="20">
        <v>37715</v>
      </c>
      <c r="D6" s="20">
        <v>36530</v>
      </c>
      <c r="E6" s="35">
        <f t="shared" si="0"/>
        <v>0.87923566909641859</v>
      </c>
    </row>
    <row r="7" spans="1:6" s="12" customFormat="1" ht="15.75">
      <c r="A7" s="19" t="s">
        <v>72</v>
      </c>
      <c r="B7" s="20">
        <v>295328</v>
      </c>
      <c r="C7" s="20">
        <v>257585</v>
      </c>
      <c r="D7" s="20">
        <v>177707</v>
      </c>
      <c r="E7" s="35">
        <f t="shared" si="0"/>
        <v>4.2772059416402213</v>
      </c>
    </row>
    <row r="8" spans="1:6" s="12" customFormat="1" ht="15.75">
      <c r="A8" s="19" t="s">
        <v>73</v>
      </c>
      <c r="B8" s="20">
        <v>2474822</v>
      </c>
      <c r="C8" s="20">
        <v>2268658</v>
      </c>
      <c r="D8" s="20">
        <v>1939528</v>
      </c>
      <c r="E8" s="35">
        <f t="shared" si="0"/>
        <v>46.68223922286446</v>
      </c>
    </row>
    <row r="9" spans="1:6" s="13" customFormat="1" ht="15.75">
      <c r="A9" s="19" t="s">
        <v>90</v>
      </c>
      <c r="B9" s="20">
        <v>263271</v>
      </c>
      <c r="C9" s="20">
        <v>179233</v>
      </c>
      <c r="D9" s="20">
        <v>228197</v>
      </c>
      <c r="E9" s="35">
        <f t="shared" si="0"/>
        <v>5.4924429778482189</v>
      </c>
    </row>
    <row r="10" spans="1:6" s="12" customFormat="1" ht="15.75">
      <c r="A10" s="18" t="s">
        <v>75</v>
      </c>
      <c r="B10" s="18">
        <v>998417</v>
      </c>
      <c r="C10" s="18">
        <v>995115</v>
      </c>
      <c r="D10" s="18">
        <v>833373</v>
      </c>
      <c r="E10" s="35">
        <f t="shared" si="0"/>
        <v>20.058342930793589</v>
      </c>
    </row>
    <row r="11" spans="1:6" s="13" customFormat="1" ht="15.75">
      <c r="A11" s="19" t="s">
        <v>89</v>
      </c>
      <c r="B11" s="20">
        <v>0</v>
      </c>
      <c r="C11" s="20">
        <v>0</v>
      </c>
      <c r="D11" s="20">
        <v>80000</v>
      </c>
      <c r="E11" s="35">
        <f t="shared" si="0"/>
        <v>1.9255092671150695</v>
      </c>
    </row>
    <row r="12" spans="1:6" s="13" customFormat="1" ht="15.75">
      <c r="A12" s="19" t="s">
        <v>76</v>
      </c>
      <c r="B12" s="20">
        <v>0</v>
      </c>
      <c r="C12" s="20">
        <v>0</v>
      </c>
      <c r="D12" s="20">
        <v>302440</v>
      </c>
      <c r="E12" s="35">
        <f t="shared" si="0"/>
        <v>7.2793877843285211</v>
      </c>
    </row>
    <row r="13" spans="1:6" s="12" customFormat="1" ht="31.5">
      <c r="A13" s="19" t="s">
        <v>12</v>
      </c>
      <c r="B13" s="22">
        <f>SUM(B3:B12)</f>
        <v>4633720</v>
      </c>
      <c r="C13" s="22">
        <f>SUM(C3:C12)</f>
        <v>4274917</v>
      </c>
      <c r="D13" s="22">
        <f>SUM(D3:D12)</f>
        <v>4154745</v>
      </c>
      <c r="E13" s="15" t="s">
        <v>56</v>
      </c>
    </row>
    <row r="15" spans="1:6">
      <c r="B15" s="4"/>
    </row>
    <row r="17" spans="1:9">
      <c r="B17" s="4"/>
    </row>
    <row r="20" spans="1:9" s="4" customFormat="1">
      <c r="A20" s="3"/>
      <c r="B20" s="3"/>
      <c r="E20" s="3"/>
      <c r="F20" s="3"/>
      <c r="G20" s="3"/>
      <c r="H20" s="3"/>
      <c r="I20" s="3"/>
    </row>
    <row r="22" spans="1:9" s="4" customFormat="1">
      <c r="A22" s="3"/>
      <c r="B22" s="3"/>
      <c r="E22" s="3"/>
      <c r="F22" s="3"/>
      <c r="G22" s="3"/>
      <c r="H22" s="3"/>
      <c r="I22" s="3"/>
    </row>
    <row r="39" spans="1:2" s="4" customFormat="1">
      <c r="A39" s="3"/>
      <c r="B39" s="3"/>
    </row>
    <row r="53" spans="1:2" s="4" customFormat="1">
      <c r="A53" s="3"/>
      <c r="B53" s="3"/>
    </row>
    <row r="54" spans="1:2" s="4" customFormat="1">
      <c r="A54" s="3"/>
      <c r="B54" s="3"/>
    </row>
    <row r="64" spans="1:2" s="4" customFormat="1">
      <c r="A64" s="3"/>
      <c r="B64" s="3"/>
    </row>
    <row r="92" spans="1:4">
      <c r="A92" s="5" t="s">
        <v>2</v>
      </c>
      <c r="B92" s="5"/>
      <c r="C92" s="33"/>
      <c r="D92" s="34"/>
    </row>
    <row r="93" spans="1:4" ht="15.75">
      <c r="A93" s="18" t="s">
        <v>57</v>
      </c>
      <c r="B93" s="7" t="s">
        <v>56</v>
      </c>
      <c r="C93" s="23"/>
    </row>
    <row r="94" spans="1:4" ht="15.75">
      <c r="A94" s="28" t="s">
        <v>60</v>
      </c>
      <c r="B94" s="29">
        <v>381834</v>
      </c>
      <c r="C94" s="24">
        <f>B94/$B$104*100</f>
        <v>9.1903113187451932</v>
      </c>
      <c r="D94" s="25"/>
    </row>
    <row r="95" spans="1:4" ht="15.75">
      <c r="A95" s="30" t="s">
        <v>61</v>
      </c>
      <c r="B95" s="31">
        <v>22439</v>
      </c>
      <c r="C95" s="24">
        <f t="shared" ref="C95:C103" si="1">B95/$B$104*100</f>
        <v>0.54008128055993809</v>
      </c>
      <c r="D95" s="13"/>
    </row>
    <row r="96" spans="1:4" ht="15.75">
      <c r="A96" s="31" t="s">
        <v>67</v>
      </c>
      <c r="B96" s="31">
        <v>152697</v>
      </c>
      <c r="C96" s="24">
        <f t="shared" si="1"/>
        <v>3.6752436070083725</v>
      </c>
      <c r="D96" s="13"/>
    </row>
    <row r="97" spans="1:4" ht="15.75">
      <c r="A97" s="31" t="s">
        <v>62</v>
      </c>
      <c r="B97" s="29">
        <v>36530</v>
      </c>
      <c r="C97" s="24">
        <f t="shared" si="1"/>
        <v>0.87923566909641859</v>
      </c>
      <c r="D97" s="25"/>
    </row>
    <row r="98" spans="1:4" s="4" customFormat="1" ht="15.75">
      <c r="A98" s="28" t="s">
        <v>63</v>
      </c>
      <c r="B98" s="29">
        <v>177707</v>
      </c>
      <c r="C98" s="24">
        <f t="shared" si="1"/>
        <v>4.2772059416402213</v>
      </c>
      <c r="D98" s="25"/>
    </row>
    <row r="99" spans="1:4" ht="15.75">
      <c r="A99" s="28" t="s">
        <v>64</v>
      </c>
      <c r="B99" s="29">
        <v>1939528</v>
      </c>
      <c r="C99" s="24">
        <f t="shared" si="1"/>
        <v>46.68223922286446</v>
      </c>
      <c r="D99" s="25"/>
    </row>
    <row r="100" spans="1:4" ht="22.5">
      <c r="A100" s="28" t="s">
        <v>65</v>
      </c>
      <c r="B100" s="29">
        <v>228197</v>
      </c>
      <c r="C100" s="24">
        <f t="shared" si="1"/>
        <v>5.4924429778482189</v>
      </c>
      <c r="D100" s="25"/>
    </row>
    <row r="101" spans="1:4" ht="15.75">
      <c r="A101" s="31" t="s">
        <v>66</v>
      </c>
      <c r="B101" s="31">
        <v>833373</v>
      </c>
      <c r="C101" s="24">
        <f t="shared" si="1"/>
        <v>20.058342930793589</v>
      </c>
      <c r="D101" s="13"/>
    </row>
    <row r="102" spans="1:4" ht="22.5" customHeight="1">
      <c r="A102" s="28" t="s">
        <v>89</v>
      </c>
      <c r="B102" s="31">
        <v>80000</v>
      </c>
      <c r="C102" s="24">
        <f t="shared" si="1"/>
        <v>1.9255092671150695</v>
      </c>
      <c r="D102" s="13"/>
    </row>
    <row r="103" spans="1:4" ht="15.75">
      <c r="A103" s="28" t="s">
        <v>76</v>
      </c>
      <c r="B103" s="29">
        <v>302440</v>
      </c>
      <c r="C103" s="24">
        <f t="shared" si="1"/>
        <v>7.2793877843285211</v>
      </c>
      <c r="D103" s="25"/>
    </row>
    <row r="104" spans="1:4" ht="22.5">
      <c r="A104" s="28" t="s">
        <v>12</v>
      </c>
      <c r="B104" s="32">
        <f>SUM(B94:B103)</f>
        <v>4154745</v>
      </c>
      <c r="C104" s="26"/>
      <c r="D104" s="27"/>
    </row>
  </sheetData>
  <phoneticPr fontId="1" type="noConversion"/>
  <printOptions horizontalCentered="1" verticalCentered="1"/>
  <pageMargins left="0.74803149606299213" right="0.74803149606299213" top="0.11" bottom="0.16" header="0.08" footer="0.09"/>
  <pageSetup paperSize="9" scale="71" orientation="landscape" horizontalDpi="300" verticalDpi="300" r:id="rId1"/>
  <headerFooter alignWithMargins="0"/>
  <rowBreaks count="2" manualBreakCount="2">
    <brk id="14" max="16383" man="1"/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Sheet1</vt:lpstr>
      <vt:lpstr>Sheet2</vt:lpstr>
      <vt:lpstr>Sheet3</vt:lpstr>
      <vt:lpstr>Sheet1!Print_Area</vt:lpstr>
      <vt:lpstr>Sheet2!Print_Area</vt:lpstr>
      <vt:lpstr>Sheet3!Print_Area</vt:lpstr>
      <vt:lpstr>Sheet1!Print_Titles</vt:lpstr>
    </vt:vector>
  </TitlesOfParts>
  <Company>Obschtina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</dc:creator>
  <cp:lastModifiedBy>Svetoslav Mihaylov</cp:lastModifiedBy>
  <cp:lastPrinted>2009-04-03T19:49:47Z</cp:lastPrinted>
  <dcterms:created xsi:type="dcterms:W3CDTF">2001-12-03T13:27:53Z</dcterms:created>
  <dcterms:modified xsi:type="dcterms:W3CDTF">2009-04-03T20:09:05Z</dcterms:modified>
</cp:coreProperties>
</file>