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10.xml" ContentType="application/vnd.openxmlformats-officedocument.drawingml.chart+xml"/>
  <Override PartName="/xl/charts/chart20.xml" ContentType="application/vnd.openxmlformats-officedocument.drawingml.char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worksheets/sheet1.xml" ContentType="application/vnd.openxmlformats-officedocument.spreadsheetml.workshee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21.xml" ContentType="application/vnd.openxmlformats-officedocument.drawingml.char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75" windowWidth="9720" windowHeight="7320"/>
  </bookViews>
  <sheets>
    <sheet name="Sheet1" sheetId="1" r:id="rId1"/>
    <sheet name="Sheet3" sheetId="4" state="hidden" r:id="rId2"/>
    <sheet name="Sheet2" sheetId="3" r:id="rId3"/>
  </sheets>
  <definedNames>
    <definedName name="_xlnm._FilterDatabase" localSheetId="0" hidden="1">Sheet1!$F$1:$F$135</definedName>
    <definedName name="_xlnm.Print_Area" localSheetId="0">Sheet1!$A$1:$H$136</definedName>
    <definedName name="_xlnm.Print_Area" localSheetId="2">Sheet2!$A$1:$I$152</definedName>
    <definedName name="_xlnm.Print_Titles" localSheetId="0">Sheet1!$7:$7</definedName>
  </definedNames>
  <calcPr calcId="125725" fullCalcOnLoad="1"/>
</workbook>
</file>

<file path=xl/calcChain.xml><?xml version="1.0" encoding="utf-8"?>
<calcChain xmlns="http://schemas.openxmlformats.org/spreadsheetml/2006/main">
  <c r="C28" i="3"/>
  <c r="B32"/>
  <c r="D45" i="1"/>
  <c r="F118"/>
  <c r="H88"/>
  <c r="D10"/>
  <c r="D13"/>
  <c r="D16"/>
  <c r="D39"/>
  <c r="D20"/>
  <c r="D19"/>
  <c r="D26"/>
  <c r="D28"/>
  <c r="D32"/>
  <c r="D35"/>
  <c r="D38"/>
  <c r="E10"/>
  <c r="E13"/>
  <c r="E16"/>
  <c r="E20"/>
  <c r="E19"/>
  <c r="E26"/>
  <c r="E28"/>
  <c r="E32"/>
  <c r="E35"/>
  <c r="E38"/>
  <c r="H38"/>
  <c r="F35"/>
  <c r="F38"/>
  <c r="F20"/>
  <c r="F19"/>
  <c r="F26"/>
  <c r="F13"/>
  <c r="F10"/>
  <c r="F16"/>
  <c r="F28"/>
  <c r="F32"/>
  <c r="C10"/>
  <c r="C13"/>
  <c r="C16"/>
  <c r="C20"/>
  <c r="C19"/>
  <c r="C26"/>
  <c r="C28"/>
  <c r="C32"/>
  <c r="C35"/>
  <c r="C38"/>
  <c r="G38"/>
  <c r="E126"/>
  <c r="H129"/>
  <c r="E118"/>
  <c r="D118"/>
  <c r="E110"/>
  <c r="E85"/>
  <c r="D85"/>
  <c r="E53"/>
  <c r="E61"/>
  <c r="E75"/>
  <c r="E78"/>
  <c r="E81"/>
  <c r="E93"/>
  <c r="E96"/>
  <c r="D61"/>
  <c r="D53"/>
  <c r="D96"/>
  <c r="D97"/>
  <c r="D75"/>
  <c r="D78"/>
  <c r="D81"/>
  <c r="D93"/>
  <c r="F45"/>
  <c r="F50"/>
  <c r="F53"/>
  <c r="F61"/>
  <c r="F81"/>
  <c r="F85"/>
  <c r="F75"/>
  <c r="F78"/>
  <c r="F93"/>
  <c r="F96"/>
  <c r="F100"/>
  <c r="F99"/>
  <c r="F107"/>
  <c r="F110"/>
  <c r="F116"/>
  <c r="F126"/>
  <c r="F124"/>
  <c r="F131"/>
  <c r="C126"/>
  <c r="C124"/>
  <c r="C100"/>
  <c r="C85"/>
  <c r="C93"/>
  <c r="C53"/>
  <c r="C96"/>
  <c r="G96"/>
  <c r="C61"/>
  <c r="C75"/>
  <c r="C78"/>
  <c r="C81"/>
  <c r="C45"/>
  <c r="C50"/>
  <c r="C31" i="3"/>
  <c r="C29"/>
  <c r="B78"/>
  <c r="C74"/>
  <c r="D8"/>
  <c r="D6"/>
  <c r="D13"/>
  <c r="B8"/>
  <c r="B6"/>
  <c r="B22"/>
  <c r="B24"/>
  <c r="C8"/>
  <c r="C6"/>
  <c r="C22"/>
  <c r="C24"/>
  <c r="B13"/>
  <c r="C13"/>
  <c r="B123"/>
  <c r="C121"/>
  <c r="B34" i="4"/>
  <c r="C31"/>
  <c r="C34"/>
  <c r="C32"/>
  <c r="C33"/>
  <c r="B2"/>
  <c r="C4"/>
  <c r="F113" i="1"/>
  <c r="D50"/>
  <c r="E45"/>
  <c r="E50"/>
  <c r="D126"/>
  <c r="D124"/>
  <c r="E124"/>
  <c r="C99"/>
  <c r="C104"/>
  <c r="C107"/>
  <c r="C110"/>
  <c r="C116"/>
  <c r="C131"/>
  <c r="H87"/>
  <c r="H82"/>
  <c r="H83"/>
  <c r="H81"/>
  <c r="G87"/>
  <c r="G82"/>
  <c r="G81"/>
  <c r="E97"/>
  <c r="E100"/>
  <c r="E99"/>
  <c r="E104"/>
  <c r="E121"/>
  <c r="E132"/>
  <c r="E136"/>
  <c r="E107"/>
  <c r="E113"/>
  <c r="E116"/>
  <c r="E131"/>
  <c r="D100"/>
  <c r="D99"/>
  <c r="D104"/>
  <c r="D107"/>
  <c r="D116"/>
  <c r="D110"/>
  <c r="D113"/>
  <c r="D131"/>
  <c r="H102"/>
  <c r="G102"/>
  <c r="H127"/>
  <c r="H130"/>
  <c r="H126"/>
  <c r="H100"/>
  <c r="H101"/>
  <c r="H103"/>
  <c r="H96"/>
  <c r="H91"/>
  <c r="H89"/>
  <c r="H86"/>
  <c r="H85"/>
  <c r="H76"/>
  <c r="H75"/>
  <c r="H62"/>
  <c r="H63"/>
  <c r="H64"/>
  <c r="H65"/>
  <c r="H66"/>
  <c r="H67"/>
  <c r="H68"/>
  <c r="H69"/>
  <c r="H71"/>
  <c r="H73"/>
  <c r="H61"/>
  <c r="H54"/>
  <c r="H55"/>
  <c r="H56"/>
  <c r="H58"/>
  <c r="H53"/>
  <c r="H48"/>
  <c r="H46"/>
  <c r="H47"/>
  <c r="H45"/>
  <c r="H36"/>
  <c r="H35"/>
  <c r="H20"/>
  <c r="H21"/>
  <c r="H22"/>
  <c r="H24"/>
  <c r="H19"/>
  <c r="G127"/>
  <c r="G126"/>
  <c r="G86"/>
  <c r="G89"/>
  <c r="G91"/>
  <c r="G100"/>
  <c r="G101"/>
  <c r="G85"/>
  <c r="G46"/>
  <c r="G47"/>
  <c r="G48"/>
  <c r="G53"/>
  <c r="G54"/>
  <c r="G55"/>
  <c r="G56"/>
  <c r="G61"/>
  <c r="G62"/>
  <c r="G63"/>
  <c r="G64"/>
  <c r="G65"/>
  <c r="G66"/>
  <c r="G68"/>
  <c r="G69"/>
  <c r="G71"/>
  <c r="G73"/>
  <c r="G75"/>
  <c r="G76"/>
  <c r="G45"/>
  <c r="G36"/>
  <c r="G35"/>
  <c r="G20"/>
  <c r="G21"/>
  <c r="G22"/>
  <c r="G19"/>
  <c r="C72" i="3"/>
  <c r="H131" i="1"/>
  <c r="G131"/>
  <c r="G99"/>
  <c r="F104"/>
  <c r="H99"/>
  <c r="H26"/>
  <c r="G26"/>
  <c r="D135"/>
  <c r="D121"/>
  <c r="D132"/>
  <c r="D136"/>
  <c r="C39"/>
  <c r="E39"/>
  <c r="D22" i="3"/>
  <c r="F97" i="1"/>
  <c r="G50"/>
  <c r="H50"/>
  <c r="C97"/>
  <c r="C121"/>
  <c r="C132"/>
  <c r="C136"/>
  <c r="F39"/>
  <c r="C3" i="4"/>
  <c r="C77" i="3"/>
  <c r="C75"/>
  <c r="C73"/>
  <c r="C120"/>
  <c r="C122"/>
  <c r="C71"/>
  <c r="C78"/>
  <c r="C76"/>
  <c r="C119"/>
  <c r="C123"/>
  <c r="E135" i="1"/>
  <c r="E134"/>
  <c r="H104"/>
  <c r="G104"/>
  <c r="F135"/>
  <c r="H39"/>
  <c r="G39"/>
  <c r="H97"/>
  <c r="F121"/>
  <c r="G97"/>
  <c r="D24" i="3"/>
  <c r="C134" i="1"/>
  <c r="C135"/>
  <c r="D134"/>
  <c r="E7" i="3"/>
  <c r="E10"/>
  <c r="E14"/>
  <c r="E16"/>
  <c r="E19"/>
  <c r="E23"/>
  <c r="E12"/>
  <c r="E17"/>
  <c r="E4"/>
  <c r="E9"/>
  <c r="E11"/>
  <c r="E15"/>
  <c r="E18"/>
  <c r="E20"/>
  <c r="E8"/>
  <c r="E13"/>
  <c r="E21"/>
  <c r="E6"/>
  <c r="F132" i="1"/>
  <c r="H121"/>
  <c r="G121"/>
  <c r="G135"/>
  <c r="H135"/>
  <c r="E22" i="3"/>
  <c r="F136" i="1"/>
  <c r="H132"/>
  <c r="G132"/>
  <c r="F134"/>
  <c r="F24" i="3"/>
  <c r="E24"/>
  <c r="G134" i="1"/>
  <c r="H134"/>
  <c r="H136"/>
  <c r="G136"/>
</calcChain>
</file>

<file path=xl/sharedStrings.xml><?xml version="1.0" encoding="utf-8"?>
<sst xmlns="http://schemas.openxmlformats.org/spreadsheetml/2006/main" count="287" uniqueCount="221">
  <si>
    <t>ПРИЛОЖЕНИЕ № 1</t>
  </si>
  <si>
    <t>С П Р А В К А</t>
  </si>
  <si>
    <t>Наименование на прихода</t>
  </si>
  <si>
    <t>Параграф</t>
  </si>
  <si>
    <t>Получени трансфери (субсидии/вноски) от ЦБ</t>
  </si>
  <si>
    <t>31-00</t>
  </si>
  <si>
    <t>получени трансфери (субсидии) от ЦБ</t>
  </si>
  <si>
    <t>31-10</t>
  </si>
  <si>
    <t>31-11</t>
  </si>
  <si>
    <t>б)получени от общини целеви трансф.(субс.) от ЦБ за капиталови разходи</t>
  </si>
  <si>
    <t>31-13</t>
  </si>
  <si>
    <t>Всичко взаимоотношения:</t>
  </si>
  <si>
    <t>Трансфери (субсидии,вноски между бюджетни сметки</t>
  </si>
  <si>
    <t>61-00</t>
  </si>
  <si>
    <t>трансфери от МТСП по програми за осигуряване на заетост</t>
  </si>
  <si>
    <t>61-05</t>
  </si>
  <si>
    <t>І.Имуществени данъци и неданъчни приходи</t>
  </si>
  <si>
    <t>Имуществени данъци</t>
  </si>
  <si>
    <t>13-00</t>
  </si>
  <si>
    <t>13-01</t>
  </si>
  <si>
    <t>данък в/у превозните средства</t>
  </si>
  <si>
    <t>13-03</t>
  </si>
  <si>
    <t>13-04</t>
  </si>
  <si>
    <t>Всичко имуществени данъци:</t>
  </si>
  <si>
    <t>2.Неданъчни приходи</t>
  </si>
  <si>
    <t>Приходи и доходи от собственост</t>
  </si>
  <si>
    <t>24-00</t>
  </si>
  <si>
    <t>24-05</t>
  </si>
  <si>
    <t>24-04</t>
  </si>
  <si>
    <t>приходи от наеми на имущество</t>
  </si>
  <si>
    <t>приходи от наеми на земя</t>
  </si>
  <si>
    <t>24-06</t>
  </si>
  <si>
    <t>приходи от дивиденти</t>
  </si>
  <si>
    <t>24-07</t>
  </si>
  <si>
    <t>24-08</t>
  </si>
  <si>
    <t>Общински такси</t>
  </si>
  <si>
    <t>27-00</t>
  </si>
  <si>
    <t>27-01</t>
  </si>
  <si>
    <t>27-02</t>
  </si>
  <si>
    <t>27-04</t>
  </si>
  <si>
    <t>27-05</t>
  </si>
  <si>
    <t>за битови отпадъци</t>
  </si>
  <si>
    <t>27-07</t>
  </si>
  <si>
    <t>27-08</t>
  </si>
  <si>
    <t>за технически услуги</t>
  </si>
  <si>
    <t>27-10</t>
  </si>
  <si>
    <t>за административни услуги</t>
  </si>
  <si>
    <t>27-11</t>
  </si>
  <si>
    <t>за откупуване на гробни места</t>
  </si>
  <si>
    <t>27-15</t>
  </si>
  <si>
    <t>туристически такси</t>
  </si>
  <si>
    <t>27-16</t>
  </si>
  <si>
    <t>други общински такси</t>
  </si>
  <si>
    <t>27-29</t>
  </si>
  <si>
    <t>Глоби, санкции и наказателни лихви</t>
  </si>
  <si>
    <t>28-00</t>
  </si>
  <si>
    <t>глоби, санкции, неустойки и др.</t>
  </si>
  <si>
    <t>28-02</t>
  </si>
  <si>
    <t>Други неданъчни приходи</t>
  </si>
  <si>
    <t>36-00</t>
  </si>
  <si>
    <t>37-00</t>
  </si>
  <si>
    <t>37-01</t>
  </si>
  <si>
    <t>40-00</t>
  </si>
  <si>
    <t>Приходи от концесии</t>
  </si>
  <si>
    <t>41-00</t>
  </si>
  <si>
    <t>2.Всичко неданъчни приходи</t>
  </si>
  <si>
    <t>31-12</t>
  </si>
  <si>
    <t>Трансфери м/убюдж. С/ки (нето)</t>
  </si>
  <si>
    <t>получени трансфери</t>
  </si>
  <si>
    <t>61-01</t>
  </si>
  <si>
    <t>Трансфери м/у бюдж. и извънб.с/ки</t>
  </si>
  <si>
    <t>62-00</t>
  </si>
  <si>
    <t>получени трансфери (+)</t>
  </si>
  <si>
    <t>62-01</t>
  </si>
  <si>
    <t>Всичко трансфери:</t>
  </si>
  <si>
    <t>Всичко приходи (І+ІІ+ІІІ+ІV):</t>
  </si>
  <si>
    <t>І.Всичко (1.Б.+2):</t>
  </si>
  <si>
    <t>Депозити и с-ва по с-ки (нето)</t>
  </si>
  <si>
    <t>95-00</t>
  </si>
  <si>
    <t>остатък в лв. по с/ки от предходния период</t>
  </si>
  <si>
    <t>95-01</t>
  </si>
  <si>
    <t>95-07</t>
  </si>
  <si>
    <t>наличност в лв. по с/ки в края на периода (-)</t>
  </si>
  <si>
    <t>в)получени от общини целеви трансф.(субс.) за капиталови р-ди</t>
  </si>
  <si>
    <t>Депозити и средства по сметки</t>
  </si>
  <si>
    <t>45-00</t>
  </si>
  <si>
    <t>45-01</t>
  </si>
  <si>
    <t>наличност в лв. по с/ки в края на периода /-/</t>
  </si>
  <si>
    <t>Всичко ф-не на дефицита (излишъка):</t>
  </si>
  <si>
    <t>прих. от продажба на ус., стоки и продукция</t>
  </si>
  <si>
    <t>за ползв. на детски ясли и др.по здравеоп.</t>
  </si>
  <si>
    <t>за ползв. на общеж. и др.по образованието</t>
  </si>
  <si>
    <t>Пом., дарения и др.безвъзм. пол. суми</t>
  </si>
  <si>
    <t>дарения, пом. и др.безвъзм.пол.суми от стр.</t>
  </si>
  <si>
    <t>Получ. трансфери субсидии от ЦБ (+) в т.ч.</t>
  </si>
  <si>
    <t>Всичко ф-не на дефицита (излишъка)</t>
  </si>
  <si>
    <t>а</t>
  </si>
  <si>
    <t>б</t>
  </si>
  <si>
    <t>37-02</t>
  </si>
  <si>
    <t>61-02</t>
  </si>
  <si>
    <t>предоставени трансфери</t>
  </si>
  <si>
    <t>Временно съхранявани с-ва на разпореждане /нето/</t>
  </si>
  <si>
    <t>88-00</t>
  </si>
  <si>
    <t xml:space="preserve"> </t>
  </si>
  <si>
    <t>Внесен  ДДС и др. данъци в/у прод.</t>
  </si>
  <si>
    <t>данък в/у недвижимите имоти</t>
  </si>
  <si>
    <t>данък при придоб. на имущ.по дарения и възмезден начин</t>
  </si>
  <si>
    <t xml:space="preserve">за ползв. на детски градини </t>
  </si>
  <si>
    <t>а)обща изравнителна субсидия и др.трансф.за местни дейн.</t>
  </si>
  <si>
    <t>Други данъци</t>
  </si>
  <si>
    <t>20-00</t>
  </si>
  <si>
    <t>Трансфери от предприятието за управление на дейностите по опазване на околната среда</t>
  </si>
  <si>
    <t>64-00</t>
  </si>
  <si>
    <t>64-01</t>
  </si>
  <si>
    <t>предоставени трансфери (-)</t>
  </si>
  <si>
    <t>64-02</t>
  </si>
  <si>
    <t>Задължения по финансов лизинг и търговски кредит към местни лица</t>
  </si>
  <si>
    <t>93-17</t>
  </si>
  <si>
    <t>прих. от лихви по тек.банкови сметки</t>
  </si>
  <si>
    <t>за ползване на домашен соц.патронаж и др. общински социални услуги</t>
  </si>
  <si>
    <t>за ползване на пазари, тържища, тротоари, улични платна и други</t>
  </si>
  <si>
    <t>Внесен ДДС  (-)</t>
  </si>
  <si>
    <t>Внесен д-к в/у приходите от стоп.дейн. на бюджетните предпр.(-)</t>
  </si>
  <si>
    <t>Постъпления от продажба на нефинансови активи</t>
  </si>
  <si>
    <t>постъпления от продажба на сгради</t>
  </si>
  <si>
    <t>постъпления от продажба други ДМА</t>
  </si>
  <si>
    <t>постъпления от прадажба на земя</t>
  </si>
  <si>
    <t>40-40</t>
  </si>
  <si>
    <t>40-29</t>
  </si>
  <si>
    <t>40-22</t>
  </si>
  <si>
    <t>остатък в лв. по с/ки от предход. период</t>
  </si>
  <si>
    <t>в т.ч. ПРИХОДИ ЗА ДЪРЖАВНИ Д-ТИ</t>
  </si>
  <si>
    <t>31-18</t>
  </si>
  <si>
    <t>приходи от други лихви</t>
  </si>
  <si>
    <t>24-19</t>
  </si>
  <si>
    <t>г) др.получени от общини целеви трансф.(субс.)  от ЦБ</t>
  </si>
  <si>
    <t>Друго финансиране (нето)</t>
  </si>
  <si>
    <t>93-00</t>
  </si>
  <si>
    <t>за притежаване на куче</t>
  </si>
  <si>
    <t>остатък в лв.равностойност  по валутни сметки от предходния период (+)</t>
  </si>
  <si>
    <t>95-02</t>
  </si>
  <si>
    <t>д)възстановени трансфери</t>
  </si>
  <si>
    <t>31-20</t>
  </si>
  <si>
    <t>27-17</t>
  </si>
  <si>
    <t>36-01</t>
  </si>
  <si>
    <t>Реализирани курсови разлики от валутни операции</t>
  </si>
  <si>
    <t>01-03</t>
  </si>
  <si>
    <t>БЮДЖЕТ 2008</t>
  </si>
  <si>
    <t>ДАНЪЧНИ ПРИХОДИ</t>
  </si>
  <si>
    <t>Данък в/у недвижимите имоти</t>
  </si>
  <si>
    <t>Данък върху превозните средства</t>
  </si>
  <si>
    <t>Данък при придобиване на имущество</t>
  </si>
  <si>
    <t>НЕДАНЪЧНИ ПРИХОДИ</t>
  </si>
  <si>
    <t>Приходи от доходи и собственост</t>
  </si>
  <si>
    <t>Глоби, санкции и нак.лихви</t>
  </si>
  <si>
    <t>Други данъчни приходи</t>
  </si>
  <si>
    <t>Внесен ДДС и други данъци</t>
  </si>
  <si>
    <t>Постъпления от продажби на недвижимо имущество</t>
  </si>
  <si>
    <t>Помощи и дарения</t>
  </si>
  <si>
    <t>ВИД ПРИХОД</t>
  </si>
  <si>
    <t>Всичко собствени приходи:</t>
  </si>
  <si>
    <t>Преходен остатък</t>
  </si>
  <si>
    <t>Общо приходи за местни дейности:</t>
  </si>
  <si>
    <t>ОБЩА ИЗРАВНИТЕЛНА СУБСИДИЯ</t>
  </si>
  <si>
    <t>ПРЕХОДЕН ОСТАТЪК</t>
  </si>
  <si>
    <t>ПРИХОДИ ЗА ДЪРЖАВНИ ДЕЙНОСТИ</t>
  </si>
  <si>
    <t>ОБЩА СУБСИДИЯ ЗА ДЪРЖАВНИ ДЕЙНОСТИ</t>
  </si>
  <si>
    <t>ПРОЕКТ 2008</t>
  </si>
  <si>
    <t>СОБСТВЕНИ ПРИХОДИ</t>
  </si>
  <si>
    <t>ОБЩО ПРИХОДИ ПО БЮДЖЕТА</t>
  </si>
  <si>
    <t>%</t>
  </si>
  <si>
    <t>ОБЩО ПРИХОДИ ПО БЮДЖЕТА НА ОБЩИНАТА ЗА 2008 ГОДИНА</t>
  </si>
  <si>
    <t>ПРИХОДИ ЗА МЕСТНИ ДЕЙНОСТИ</t>
  </si>
  <si>
    <t>ОБЩО ПРИХОДИ ЗА ДЪРЖАВНИ ДЕЙНОСТИ</t>
  </si>
  <si>
    <t>а)обща субсидия и др.трансфери за д.д. от ЦБ за общини</t>
  </si>
  <si>
    <t>Първоначален план 2008 г.</t>
  </si>
  <si>
    <t>Уточнен план за 2008 г.</t>
  </si>
  <si>
    <t>Отчет към 31.12.2008г.</t>
  </si>
  <si>
    <t>Проект бюджет 2009 г.</t>
  </si>
  <si>
    <t>г)др.получени от общини целеви трансфери /субсидии/ от ЦБ</t>
  </si>
  <si>
    <t>31-28</t>
  </si>
  <si>
    <t>Получени застрахователни обезщетения за ДМА</t>
  </si>
  <si>
    <t>36-11</t>
  </si>
  <si>
    <t>40-30</t>
  </si>
  <si>
    <t>46-70</t>
  </si>
  <si>
    <t>Пом. дарения и др.безвъзм.пол.суми от чужбина</t>
  </si>
  <si>
    <t>62-02</t>
  </si>
  <si>
    <t>74-00</t>
  </si>
  <si>
    <t>получени заеми /+/</t>
  </si>
  <si>
    <t>погасени заеми /-/</t>
  </si>
  <si>
    <t>74-11</t>
  </si>
  <si>
    <t>74-12</t>
  </si>
  <si>
    <t>наличност в лв. равност. по вал. с/ки в края на периода (-)</t>
  </si>
  <si>
    <t>95-08</t>
  </si>
  <si>
    <t>Всичко собствени приходи за дд</t>
  </si>
  <si>
    <t>Ръст проект 2009 към първонач. 2008 г.       ( к4: к1)</t>
  </si>
  <si>
    <t>Ръст проект 2009 към отчет 2008 (к4:к3)</t>
  </si>
  <si>
    <t>в)др.получени от общини целеви трансфери /субвенции/ от ЦБ</t>
  </si>
  <si>
    <t>I.ПРИХОДИ ЗА ДЪРЖАВНИ Д-ТИ</t>
  </si>
  <si>
    <t>II. ПРИХОДИ ЗА МЕСТНИ ДЕЙНОСТИ</t>
  </si>
  <si>
    <t>Данък върху доходите на физически лица</t>
  </si>
  <si>
    <t>Окончателен годишен /патентен/ данък</t>
  </si>
  <si>
    <t>постъпления от продажба други НДА</t>
  </si>
  <si>
    <t>Взаимоотношения с ЦБ</t>
  </si>
  <si>
    <t>Финансиране на дефицита /излишъка/</t>
  </si>
  <si>
    <t>Трансфери от и за бюджетни и извънбюдж. сметки</t>
  </si>
  <si>
    <t>Временни безлихвени заеми</t>
  </si>
  <si>
    <t>Финансиране на дефицита (изл.)</t>
  </si>
  <si>
    <t>ВСИЧКО ПРИХОДИ ЗА ДЪРЖАВНИ ДЕЙНОСТИ:</t>
  </si>
  <si>
    <t>ВСИЧКО ПРИХОДИ ЗА МЕСТНИ ДЕЙНОСТИ:</t>
  </si>
  <si>
    <t>ОБЩО I + II:</t>
  </si>
  <si>
    <t xml:space="preserve">ПРИХОДИ за местни дейности </t>
  </si>
  <si>
    <t>ОТЧЕТ 2008</t>
  </si>
  <si>
    <t>БЮДЖЕТ 2009</t>
  </si>
  <si>
    <t>ОБЩО ПРИХОДИ ПО БЮДЖЕТА НА ОБЩИНАТА ЗА 2009 ГОДИНА</t>
  </si>
  <si>
    <t>ОБЩА СУБСИДИЯ ЗА ДЪРЖАВНИ ДЕЙНОСТ</t>
  </si>
  <si>
    <t>ОБЩО ПРИХОДИ ЗА МЕСТНИ ДЕЙНОСТИ</t>
  </si>
  <si>
    <t xml:space="preserve">ЗА ПРИХОДИТЕ ПО БЮДЖЕТА  НА ОБЩИНА ЕЛЕНА КЪМ 31.12.2008 Г.   И ПРОЕКТ  НА ПРИХОДИТЕ ПО  БЮДЖЕТА ЗА 2009 Г. </t>
  </si>
  <si>
    <t>Окончателен годишен патентен данък</t>
  </si>
  <si>
    <t>ЦЕЛЕВА СУБСИДИЯ ЗА КР</t>
  </si>
  <si>
    <t>СОБСТВЕНИ ПРИХОДИ ЗА ДЕЛЕГ.БЮДЖЕТИ</t>
  </si>
</sst>
</file>

<file path=xl/styles.xml><?xml version="1.0" encoding="utf-8"?>
<styleSheet xmlns="http://schemas.openxmlformats.org/spreadsheetml/2006/main">
  <numFmts count="2">
    <numFmt numFmtId="170" formatCode="_-* #,##0.00\ &quot;лв&quot;_-;\-* #,##0.00\ &quot;лв&quot;_-;_-* &quot;-&quot;??\ &quot;лв&quot;_-;_-@_-"/>
    <numFmt numFmtId="176" formatCode="0.0"/>
  </numFmts>
  <fonts count="11">
    <font>
      <sz val="10"/>
      <name val="Arial"/>
      <charset val="204"/>
    </font>
    <font>
      <sz val="10"/>
      <name val="Arial"/>
      <charset val="204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8"/>
      <name val="Arial"/>
      <charset val="204"/>
    </font>
    <font>
      <sz val="12"/>
      <name val="Arial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b/>
      <i/>
      <sz val="12"/>
      <name val="Arial"/>
      <family val="2"/>
      <charset val="204"/>
    </font>
    <font>
      <b/>
      <sz val="12"/>
      <name val="Arial Cyr"/>
      <family val="2"/>
      <charset val="204"/>
    </font>
    <font>
      <sz val="12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70" fontId="1" fillId="0" borderId="0" applyFont="0" applyFill="0" applyBorder="0" applyAlignment="0" applyProtection="0"/>
  </cellStyleXfs>
  <cellXfs count="86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Alignment="1">
      <alignment wrapText="1"/>
    </xf>
    <xf numFmtId="176" fontId="2" fillId="0" borderId="0" xfId="0" applyNumberFormat="1" applyFont="1"/>
    <xf numFmtId="0" fontId="2" fillId="0" borderId="0" xfId="0" applyFont="1" applyAlignment="1">
      <alignment wrapText="1"/>
    </xf>
    <xf numFmtId="2" fontId="0" fillId="0" borderId="0" xfId="0" applyNumberFormat="1"/>
    <xf numFmtId="176" fontId="0" fillId="0" borderId="0" xfId="0" applyNumberFormat="1"/>
    <xf numFmtId="0" fontId="0" fillId="0" borderId="0" xfId="0" applyFill="1"/>
    <xf numFmtId="0" fontId="5" fillId="0" borderId="0" xfId="0" applyFont="1" applyAlignment="1">
      <alignment horizontal="center"/>
    </xf>
    <xf numFmtId="0" fontId="6" fillId="0" borderId="0" xfId="0" applyFont="1"/>
    <xf numFmtId="0" fontId="5" fillId="0" borderId="0" xfId="0" applyFont="1"/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horizontal="center" vertical="top" wrapText="1"/>
    </xf>
    <xf numFmtId="170" fontId="5" fillId="0" borderId="2" xfId="1" applyFont="1" applyBorder="1" applyAlignment="1">
      <alignment vertical="top" wrapText="1"/>
    </xf>
    <xf numFmtId="0" fontId="6" fillId="0" borderId="1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justify"/>
    </xf>
    <xf numFmtId="0" fontId="5" fillId="0" borderId="1" xfId="0" applyFont="1" applyFill="1" applyBorder="1" applyAlignment="1">
      <alignment horizontal="center" vertical="justify"/>
    </xf>
    <xf numFmtId="0" fontId="5" fillId="0" borderId="1" xfId="0" applyFont="1" applyBorder="1" applyAlignment="1">
      <alignment horizontal="center" vertical="justify"/>
    </xf>
    <xf numFmtId="0" fontId="5" fillId="0" borderId="1" xfId="0" applyFont="1" applyBorder="1" applyAlignment="1">
      <alignment horizontal="center" vertical="justify" wrapText="1"/>
    </xf>
    <xf numFmtId="0" fontId="5" fillId="0" borderId="2" xfId="0" applyFont="1" applyBorder="1" applyAlignment="1">
      <alignment horizontal="center" vertical="justify" wrapText="1"/>
    </xf>
    <xf numFmtId="0" fontId="6" fillId="0" borderId="1" xfId="0" applyFont="1" applyFill="1" applyBorder="1" applyAlignment="1">
      <alignment horizontal="center" vertical="justify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1" xfId="0" applyFont="1" applyBorder="1" applyAlignment="1">
      <alignment vertical="justify"/>
    </xf>
    <xf numFmtId="0" fontId="5" fillId="0" borderId="1" xfId="0" applyFont="1" applyBorder="1" applyAlignment="1">
      <alignment vertical="justify"/>
    </xf>
    <xf numFmtId="0" fontId="5" fillId="0" borderId="1" xfId="0" applyFont="1" applyBorder="1" applyAlignment="1">
      <alignment vertical="justify" wrapText="1"/>
    </xf>
    <xf numFmtId="0" fontId="5" fillId="0" borderId="2" xfId="0" applyFont="1" applyBorder="1" applyAlignment="1">
      <alignment vertical="justify" wrapText="1"/>
    </xf>
    <xf numFmtId="0" fontId="6" fillId="0" borderId="1" xfId="0" applyFont="1" applyBorder="1"/>
    <xf numFmtId="0" fontId="5" fillId="0" borderId="3" xfId="0" applyFont="1" applyBorder="1"/>
    <xf numFmtId="0" fontId="5" fillId="0" borderId="1" xfId="0" applyFont="1" applyBorder="1"/>
    <xf numFmtId="0" fontId="8" fillId="0" borderId="1" xfId="0" applyFont="1" applyBorder="1"/>
    <xf numFmtId="49" fontId="6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wrapText="1"/>
    </xf>
    <xf numFmtId="49" fontId="5" fillId="0" borderId="1" xfId="0" applyNumberFormat="1" applyFont="1" applyBorder="1" applyAlignment="1">
      <alignment horizontal="center"/>
    </xf>
    <xf numFmtId="0" fontId="7" fillId="0" borderId="1" xfId="0" applyFont="1" applyBorder="1"/>
    <xf numFmtId="0" fontId="6" fillId="0" borderId="1" xfId="0" applyFont="1" applyBorder="1" applyAlignment="1">
      <alignment vertical="justify"/>
    </xf>
    <xf numFmtId="0" fontId="6" fillId="0" borderId="3" xfId="0" applyFont="1" applyBorder="1"/>
    <xf numFmtId="0" fontId="6" fillId="0" borderId="1" xfId="0" applyFont="1" applyBorder="1" applyAlignment="1">
      <alignment horizontal="center"/>
    </xf>
    <xf numFmtId="0" fontId="6" fillId="0" borderId="2" xfId="0" applyFont="1" applyBorder="1"/>
    <xf numFmtId="2" fontId="5" fillId="0" borderId="1" xfId="0" applyNumberFormat="1" applyFont="1" applyBorder="1"/>
    <xf numFmtId="0" fontId="6" fillId="0" borderId="1" xfId="0" applyFont="1" applyBorder="1" applyAlignment="1">
      <alignment wrapText="1"/>
    </xf>
    <xf numFmtId="176" fontId="6" fillId="0" borderId="3" xfId="0" applyNumberFormat="1" applyFont="1" applyFill="1" applyBorder="1"/>
    <xf numFmtId="176" fontId="6" fillId="0" borderId="1" xfId="0" applyNumberFormat="1" applyFont="1" applyBorder="1"/>
    <xf numFmtId="176" fontId="7" fillId="0" borderId="3" xfId="0" applyNumberFormat="1" applyFont="1" applyFill="1" applyBorder="1"/>
    <xf numFmtId="176" fontId="5" fillId="0" borderId="1" xfId="0" applyNumberFormat="1" applyFont="1" applyBorder="1"/>
    <xf numFmtId="0" fontId="5" fillId="2" borderId="1" xfId="0" applyFont="1" applyFill="1" applyBorder="1"/>
    <xf numFmtId="0" fontId="5" fillId="0" borderId="1" xfId="0" applyFont="1" applyFill="1" applyBorder="1"/>
    <xf numFmtId="2" fontId="7" fillId="0" borderId="3" xfId="0" applyNumberFormat="1" applyFont="1" applyFill="1" applyBorder="1"/>
    <xf numFmtId="0" fontId="5" fillId="2" borderId="2" xfId="0" applyFont="1" applyFill="1" applyBorder="1"/>
    <xf numFmtId="0" fontId="6" fillId="0" borderId="1" xfId="0" applyFont="1" applyFill="1" applyBorder="1"/>
    <xf numFmtId="0" fontId="5" fillId="0" borderId="2" xfId="0" applyFont="1" applyBorder="1"/>
    <xf numFmtId="0" fontId="6" fillId="0" borderId="1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0" fontId="8" fillId="0" borderId="1" xfId="0" applyNumberFormat="1" applyFont="1" applyBorder="1" applyAlignment="1">
      <alignment horizontal="right"/>
    </xf>
    <xf numFmtId="0" fontId="9" fillId="0" borderId="1" xfId="0" applyFont="1" applyBorder="1"/>
    <xf numFmtId="49" fontId="9" fillId="0" borderId="2" xfId="0" applyNumberFormat="1" applyFont="1" applyBorder="1" applyAlignment="1">
      <alignment horizontal="center"/>
    </xf>
    <xf numFmtId="0" fontId="9" fillId="0" borderId="1" xfId="0" applyFont="1" applyFill="1" applyBorder="1"/>
    <xf numFmtId="2" fontId="7" fillId="0" borderId="1" xfId="0" applyNumberFormat="1" applyFont="1" applyBorder="1"/>
    <xf numFmtId="1" fontId="6" fillId="0" borderId="1" xfId="0" applyNumberFormat="1" applyFont="1" applyBorder="1" applyAlignment="1">
      <alignment horizontal="right"/>
    </xf>
    <xf numFmtId="2" fontId="6" fillId="0" borderId="1" xfId="0" applyNumberFormat="1" applyFont="1" applyBorder="1"/>
    <xf numFmtId="176" fontId="5" fillId="0" borderId="3" xfId="0" applyNumberFormat="1" applyFont="1" applyBorder="1"/>
    <xf numFmtId="0" fontId="10" fillId="0" borderId="1" xfId="0" applyFont="1" applyBorder="1"/>
    <xf numFmtId="0" fontId="10" fillId="0" borderId="1" xfId="0" applyFont="1" applyFill="1" applyBorder="1"/>
    <xf numFmtId="0" fontId="6" fillId="0" borderId="1" xfId="0" applyNumberFormat="1" applyFont="1" applyFill="1" applyBorder="1" applyAlignment="1">
      <alignment horizontal="center"/>
    </xf>
    <xf numFmtId="3" fontId="6" fillId="0" borderId="2" xfId="0" applyNumberFormat="1" applyFont="1" applyFill="1" applyBorder="1" applyAlignment="1">
      <alignment horizontal="right"/>
    </xf>
    <xf numFmtId="176" fontId="6" fillId="0" borderId="1" xfId="0" applyNumberFormat="1" applyFont="1" applyFill="1" applyBorder="1"/>
    <xf numFmtId="0" fontId="6" fillId="0" borderId="1" xfId="0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right"/>
    </xf>
    <xf numFmtId="0" fontId="9" fillId="0" borderId="1" xfId="0" applyFont="1" applyBorder="1" applyAlignment="1">
      <alignment wrapText="1"/>
    </xf>
    <xf numFmtId="0" fontId="9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1" xfId="0" applyNumberFormat="1" applyFont="1" applyBorder="1" applyAlignment="1">
      <alignment horizontal="center"/>
    </xf>
    <xf numFmtId="49" fontId="6" fillId="0" borderId="1" xfId="0" applyNumberFormat="1" applyFont="1" applyBorder="1"/>
    <xf numFmtId="0" fontId="6" fillId="0" borderId="1" xfId="0" applyNumberFormat="1" applyFont="1" applyBorder="1"/>
    <xf numFmtId="0" fontId="6" fillId="0" borderId="2" xfId="0" applyNumberFormat="1" applyFont="1" applyBorder="1"/>
    <xf numFmtId="0" fontId="5" fillId="0" borderId="1" xfId="0" applyFont="1" applyBorder="1" applyAlignment="1">
      <alignment horizontal="right"/>
    </xf>
    <xf numFmtId="0" fontId="8" fillId="0" borderId="2" xfId="0" applyFont="1" applyBorder="1"/>
    <xf numFmtId="49" fontId="6" fillId="0" borderId="1" xfId="0" applyNumberFormat="1" applyFont="1" applyBorder="1" applyAlignment="1">
      <alignment horizontal="right"/>
    </xf>
    <xf numFmtId="2" fontId="2" fillId="0" borderId="0" xfId="0" applyNumberFormat="1" applyFont="1"/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right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bg-BG"/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 ПРОЕКТ 2004 видове приходи</a:t>
            </a:r>
          </a:p>
        </c:rich>
      </c:tx>
      <c:spPr>
        <a:noFill/>
        <a:ln w="25400">
          <a:noFill/>
        </a:ln>
      </c:spPr>
    </c:title>
    <c:view3D>
      <c:perspective val="0"/>
    </c:view3D>
    <c:plotArea>
      <c:layout/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dLblPos val="bestFit"/>
              <c:showCatName val="1"/>
              <c:showPercent val="1"/>
            </c:dLbl>
            <c:dLbl>
              <c:idx val="1"/>
              <c:dLblPos val="bestFit"/>
              <c:showCatName val="1"/>
              <c:showPercent val="1"/>
            </c:dLbl>
            <c:dLbl>
              <c:idx val="2"/>
              <c:dLblPos val="bestFit"/>
              <c:showCatName val="1"/>
              <c:showPercent val="1"/>
            </c:dLbl>
            <c:dLbl>
              <c:idx val="3"/>
              <c:dLblPos val="bestFit"/>
              <c:showCatName val="1"/>
              <c:showPercent val="1"/>
            </c:dLbl>
            <c:dLbl>
              <c:idx val="4"/>
              <c:dLblPos val="bestFit"/>
              <c:showCatName val="1"/>
              <c:showPercent val="1"/>
            </c:dLbl>
            <c:dLbl>
              <c:idx val="5"/>
              <c:dLblPos val="bestFit"/>
              <c:showCatName val="1"/>
              <c:showPercent val="1"/>
            </c:dLbl>
            <c:dLbl>
              <c:idx val="6"/>
              <c:dLblPos val="bestFit"/>
              <c:showCatName val="1"/>
              <c:showPercent val="1"/>
            </c:dLbl>
            <c:dLbl>
              <c:idx val="7"/>
              <c:dLblPos val="bestFit"/>
              <c:showCatName val="1"/>
              <c:showPercent val="1"/>
            </c:dLbl>
            <c:dLbl>
              <c:idx val="8"/>
              <c:dLblPos val="bestFit"/>
              <c:showCatName val="1"/>
              <c:showPercent val="1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 algn="ctr" rtl="1">
                  <a:defRPr sz="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CatName val="1"/>
            <c:showPercent val="1"/>
            <c:showLeaderLines val="1"/>
          </c:dLbls>
          <c:cat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CatName val="1"/>
          <c:showPercent val="1"/>
        </c:dLbls>
      </c:pie3DChart>
      <c:spPr>
        <a:noFill/>
        <a:ln w="25400">
          <a:noFill/>
        </a:ln>
      </c:spPr>
    </c:plotArea>
    <c:legend>
      <c:legendPos val="r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bg-BG"/>
        </a:p>
      </c:txPr>
    </c:legend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bg-BG"/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 ПРОЕКТ 2004 видове приходи</a:t>
            </a:r>
          </a:p>
        </c:rich>
      </c:tx>
      <c:spPr>
        <a:noFill/>
        <a:ln w="25400">
          <a:noFill/>
        </a:ln>
      </c:spPr>
    </c:title>
    <c:view3D>
      <c:perspective val="0"/>
    </c:view3D>
    <c:plotArea>
      <c:layout/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dLblPos val="bestFit"/>
              <c:showCatName val="1"/>
              <c:showPercent val="1"/>
            </c:dLbl>
            <c:dLbl>
              <c:idx val="1"/>
              <c:dLblPos val="bestFit"/>
              <c:showCatName val="1"/>
              <c:showPercent val="1"/>
            </c:dLbl>
            <c:dLbl>
              <c:idx val="2"/>
              <c:dLblPos val="bestFit"/>
              <c:showCatName val="1"/>
              <c:showPercent val="1"/>
            </c:dLbl>
            <c:dLbl>
              <c:idx val="3"/>
              <c:dLblPos val="bestFit"/>
              <c:showCatName val="1"/>
              <c:showPercent val="1"/>
            </c:dLbl>
            <c:dLbl>
              <c:idx val="4"/>
              <c:dLblPos val="bestFit"/>
              <c:showCatName val="1"/>
              <c:showPercent val="1"/>
            </c:dLbl>
            <c:dLbl>
              <c:idx val="5"/>
              <c:dLblPos val="bestFit"/>
              <c:showCatName val="1"/>
              <c:showPercent val="1"/>
            </c:dLbl>
            <c:dLbl>
              <c:idx val="6"/>
              <c:dLblPos val="bestFit"/>
              <c:showCatName val="1"/>
              <c:showPercent val="1"/>
            </c:dLbl>
            <c:dLbl>
              <c:idx val="7"/>
              <c:dLblPos val="bestFit"/>
              <c:showCatName val="1"/>
              <c:showPercent val="1"/>
            </c:dLbl>
            <c:dLbl>
              <c:idx val="8"/>
              <c:dLblPos val="bestFit"/>
              <c:showCatName val="1"/>
              <c:showPercent val="1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 algn="ctr" rtl="1">
                  <a:defRPr sz="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CatName val="1"/>
            <c:showPercent val="1"/>
            <c:showLeaderLines val="1"/>
          </c:dLbls>
          <c:cat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CatName val="1"/>
          <c:showPercent val="1"/>
        </c:dLbls>
      </c:pie3DChart>
      <c:spPr>
        <a:noFill/>
        <a:ln w="25400">
          <a:noFill/>
        </a:ln>
      </c:spPr>
    </c:plotArea>
    <c:legend>
      <c:legendPos val="r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bg-BG"/>
        </a:p>
      </c:txPr>
    </c:legend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0.98425196850393704" l="0.74803149606299213" r="0.74803149606299213" t="0.98425196850393704" header="0.51181102362204722" footer="0.51181102362204722"/>
    <c:pageSetup paperSize="9"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bg-BG"/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 ПРОЕКТ 2004 видове приходи</a:t>
            </a:r>
          </a:p>
        </c:rich>
      </c:tx>
      <c:spPr>
        <a:noFill/>
        <a:ln w="25400">
          <a:noFill/>
        </a:ln>
      </c:spPr>
    </c:title>
    <c:view3D>
      <c:perspective val="0"/>
    </c:view3D>
    <c:plotArea>
      <c:layout/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dLblPos val="bestFit"/>
              <c:showCatName val="1"/>
              <c:showPercent val="1"/>
            </c:dLbl>
            <c:dLbl>
              <c:idx val="1"/>
              <c:dLblPos val="bestFit"/>
              <c:showCatName val="1"/>
              <c:showPercent val="1"/>
            </c:dLbl>
            <c:dLbl>
              <c:idx val="2"/>
              <c:dLblPos val="bestFit"/>
              <c:showCatName val="1"/>
              <c:showPercent val="1"/>
            </c:dLbl>
            <c:dLbl>
              <c:idx val="3"/>
              <c:dLblPos val="bestFit"/>
              <c:showCatName val="1"/>
              <c:showPercent val="1"/>
            </c:dLbl>
            <c:dLbl>
              <c:idx val="4"/>
              <c:dLblPos val="bestFit"/>
              <c:showCatName val="1"/>
              <c:showPercent val="1"/>
            </c:dLbl>
            <c:dLbl>
              <c:idx val="5"/>
              <c:dLblPos val="bestFit"/>
              <c:showCatName val="1"/>
              <c:showPercent val="1"/>
            </c:dLbl>
            <c:dLbl>
              <c:idx val="6"/>
              <c:dLblPos val="bestFit"/>
              <c:showCatName val="1"/>
              <c:showPercent val="1"/>
            </c:dLbl>
            <c:dLbl>
              <c:idx val="7"/>
              <c:dLblPos val="bestFit"/>
              <c:showCatName val="1"/>
              <c:showPercent val="1"/>
            </c:dLbl>
            <c:dLbl>
              <c:idx val="8"/>
              <c:dLblPos val="bestFit"/>
              <c:showCatName val="1"/>
              <c:showPercent val="1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 algn="ctr" rtl="1">
                  <a:defRPr sz="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CatName val="1"/>
            <c:showPercent val="1"/>
            <c:showLeaderLines val="1"/>
          </c:dLbls>
          <c:cat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CatName val="1"/>
          <c:showPercent val="1"/>
        </c:dLbls>
      </c:pie3DChart>
      <c:spPr>
        <a:noFill/>
        <a:ln w="25400">
          <a:noFill/>
        </a:ln>
      </c:spPr>
    </c:plotArea>
    <c:legend>
      <c:legendPos val="r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bg-BG"/>
        </a:p>
      </c:txPr>
    </c:legend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0.98425196850393704" l="0.74803149606299213" r="0.74803149606299213" t="0.98425196850393704" header="0.51181102362204722" footer="0.51181102362204722"/>
    <c:pageSetup paperSize="9"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bg-BG"/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 ПРОЕКТ 2004 видове приходи</a:t>
            </a:r>
          </a:p>
        </c:rich>
      </c:tx>
      <c:spPr>
        <a:noFill/>
        <a:ln w="25400">
          <a:noFill/>
        </a:ln>
      </c:spPr>
    </c:title>
    <c:view3D>
      <c:perspective val="0"/>
    </c:view3D>
    <c:plotArea>
      <c:layout/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dLblPos val="bestFit"/>
              <c:showCatName val="1"/>
              <c:showPercent val="1"/>
            </c:dLbl>
            <c:dLbl>
              <c:idx val="1"/>
              <c:dLblPos val="bestFit"/>
              <c:showCatName val="1"/>
              <c:showPercent val="1"/>
            </c:dLbl>
            <c:dLbl>
              <c:idx val="2"/>
              <c:dLblPos val="bestFit"/>
              <c:showCatName val="1"/>
              <c:showPercent val="1"/>
            </c:dLbl>
            <c:dLbl>
              <c:idx val="3"/>
              <c:dLblPos val="bestFit"/>
              <c:showCatName val="1"/>
              <c:showPercent val="1"/>
            </c:dLbl>
            <c:dLbl>
              <c:idx val="4"/>
              <c:dLblPos val="bestFit"/>
              <c:showCatName val="1"/>
              <c:showPercent val="1"/>
            </c:dLbl>
            <c:dLbl>
              <c:idx val="5"/>
              <c:dLblPos val="bestFit"/>
              <c:showCatName val="1"/>
              <c:showPercent val="1"/>
            </c:dLbl>
            <c:dLbl>
              <c:idx val="6"/>
              <c:dLblPos val="bestFit"/>
              <c:showCatName val="1"/>
              <c:showPercent val="1"/>
            </c:dLbl>
            <c:dLbl>
              <c:idx val="7"/>
              <c:dLblPos val="bestFit"/>
              <c:showCatName val="1"/>
              <c:showPercent val="1"/>
            </c:dLbl>
            <c:dLbl>
              <c:idx val="8"/>
              <c:dLblPos val="bestFit"/>
              <c:showCatName val="1"/>
              <c:showPercent val="1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 algn="ctr" rtl="1">
                  <a:defRPr sz="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CatName val="1"/>
            <c:showPercent val="1"/>
            <c:showLeaderLines val="1"/>
          </c:dLbls>
          <c:cat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CatName val="1"/>
          <c:showPercent val="1"/>
        </c:dLbls>
      </c:pie3DChart>
      <c:spPr>
        <a:noFill/>
        <a:ln w="25400">
          <a:noFill/>
        </a:ln>
      </c:spPr>
    </c:plotArea>
    <c:legend>
      <c:legendPos val="r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bg-BG"/>
        </a:p>
      </c:txPr>
    </c:legend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bg-BG"/>
  <c:chart>
    <c:plotArea>
      <c:layout/>
      <c:pieChart>
        <c:firstSliceAng val="0"/>
      </c:pieChart>
      <c:spPr>
        <a:noFill/>
        <a:ln w="25400">
          <a:noFill/>
        </a:ln>
      </c:spPr>
    </c:plotArea>
    <c:legend>
      <c:legendPos val="t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bg-BG"/>
        </a:p>
      </c:txPr>
    </c:legend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bg-BG"/>
  <c:chart>
    <c:title>
      <c:tx>
        <c:rich>
          <a:bodyPr/>
          <a:lstStyle/>
          <a:p>
            <a:pPr>
              <a:defRPr sz="4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ПРОЕКТ 2004 групи приходи</a:t>
            </a:r>
          </a:p>
        </c:rich>
      </c:tx>
      <c:spPr>
        <a:noFill/>
        <a:ln w="25400">
          <a:noFill/>
        </a:ln>
      </c:spPr>
    </c:title>
    <c:plotArea>
      <c:layout/>
      <c:pie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3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CatName val="1"/>
            <c:showPercent val="1"/>
            <c:showLeaderLines val="1"/>
          </c:dLbls>
          <c:cat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  <c:spPr>
        <a:noFill/>
        <a:ln w="25400">
          <a:noFill/>
        </a:ln>
      </c:spPr>
    </c:plotArea>
    <c:legend>
      <c:legendPos val="r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bg-BG"/>
        </a:p>
      </c:txPr>
    </c:legend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6" l="0.74803149606299213" r="0.74803149606299213" t="0.98425196850393704" header="0.51181102362204722" footer="0.51181102362204722"/>
    <c:pageSetup paperSize="9"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bg-BG"/>
  <c:chart>
    <c:plotArea>
      <c:layout/>
      <c:pieChart>
        <c:firstSliceAng val="0"/>
      </c:pieChart>
      <c:spPr>
        <a:noFill/>
        <a:ln w="25400">
          <a:noFill/>
        </a:ln>
      </c:spPr>
    </c:plotArea>
    <c:legend>
      <c:legendPos val="t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bg-BG"/>
        </a:p>
      </c:txPr>
    </c:legend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bg-BG"/>
  <c:chart>
    <c:title>
      <c:tx>
        <c:rich>
          <a:bodyPr/>
          <a:lstStyle/>
          <a:p>
            <a:pPr>
              <a:defRPr sz="4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ПРОЕКТ 2004 групи приходи</a:t>
            </a:r>
          </a:p>
        </c:rich>
      </c:tx>
      <c:spPr>
        <a:noFill/>
        <a:ln w="25400">
          <a:noFill/>
        </a:ln>
      </c:spPr>
    </c:title>
    <c:plotArea>
      <c:layout/>
      <c:pie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3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CatName val="1"/>
            <c:showPercent val="1"/>
            <c:showLeaderLines val="1"/>
          </c:dLbls>
          <c:cat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  <c:spPr>
        <a:noFill/>
        <a:ln w="25400">
          <a:noFill/>
        </a:ln>
      </c:spPr>
    </c:plotArea>
    <c:legend>
      <c:legendPos val="r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bg-BG"/>
        </a:p>
      </c:txPr>
    </c:legend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6" l="0.74803149606299213" r="0.74803149606299213" t="0.98425196850393704" header="0.51181102362204722" footer="0.51181102362204722"/>
    <c:pageSetup paperSize="9"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bg-BG"/>
  <c:chart>
    <c:plotArea>
      <c:layout/>
      <c:pieChart>
        <c:firstSliceAng val="0"/>
      </c:pieChart>
      <c:spPr>
        <a:noFill/>
        <a:ln w="25400">
          <a:noFill/>
        </a:ln>
      </c:spPr>
    </c:plotArea>
    <c:legend>
      <c:legendPos val="t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bg-BG"/>
        </a:p>
      </c:txPr>
    </c:legend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bg-BG"/>
  <c:chart>
    <c:title>
      <c:tx>
        <c:rich>
          <a:bodyPr/>
          <a:lstStyle/>
          <a:p>
            <a:pPr>
              <a:defRPr sz="4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ПРОЕКТ 2004 групи приходи</a:t>
            </a:r>
          </a:p>
        </c:rich>
      </c:tx>
      <c:spPr>
        <a:noFill/>
        <a:ln w="25400">
          <a:noFill/>
        </a:ln>
      </c:spPr>
    </c:title>
    <c:plotArea>
      <c:layout/>
      <c:pie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3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CatName val="1"/>
            <c:showPercent val="1"/>
            <c:showLeaderLines val="1"/>
          </c:dLbls>
          <c:cat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  <c:spPr>
        <a:noFill/>
        <a:ln w="25400">
          <a:noFill/>
        </a:ln>
      </c:spPr>
    </c:plotArea>
    <c:legend>
      <c:legendPos val="r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bg-BG"/>
        </a:p>
      </c:txPr>
    </c:legend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6" l="0.74803149606299213" r="0.74803149606299213" t="0.98425196850393704" header="0.51181102362204722" footer="0.51181102362204722"/>
    <c:pageSetup paperSize="9"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bg-BG"/>
  <c:chart>
    <c:plotArea>
      <c:layout/>
      <c:pieChart>
        <c:firstSliceAng val="0"/>
      </c:pieChart>
      <c:spPr>
        <a:noFill/>
        <a:ln w="25400">
          <a:noFill/>
        </a:ln>
      </c:spPr>
    </c:plotArea>
    <c:legend>
      <c:legendPos val="t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bg-BG"/>
        </a:p>
      </c:txPr>
    </c:legend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bg-BG"/>
  <c:chart>
    <c:title>
      <c:tx>
        <c:rich>
          <a:bodyPr/>
          <a:lstStyle/>
          <a:p>
            <a:pPr>
              <a:defRPr sz="3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ПРОЕКТ 2004 групи приходи</a:t>
            </a:r>
          </a:p>
        </c:rich>
      </c:tx>
      <c:spPr>
        <a:noFill/>
        <a:ln w="25400">
          <a:noFill/>
        </a:ln>
      </c:spPr>
    </c:title>
    <c:plotArea>
      <c:layout/>
      <c:pie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ctr" rtl="1">
                    <a:defRPr sz="225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bg-BG"/>
                </a:p>
              </c:txPr>
              <c:dLblPos val="bestFit"/>
              <c:showCatName val="1"/>
              <c:showPercent val="1"/>
            </c:dLbl>
            <c:dLbl>
              <c:idx val="1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ctr" rtl="1">
                    <a:defRPr sz="225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bg-BG"/>
                </a:p>
              </c:txPr>
              <c:dLblPos val="bestFit"/>
              <c:showCatName val="1"/>
              <c:showPercent val="1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CatName val="1"/>
            <c:showPercent val="1"/>
            <c:showLeaderLines val="1"/>
          </c:dLbls>
          <c:cat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  <c:spPr>
        <a:noFill/>
        <a:ln w="25400">
          <a:noFill/>
        </a:ln>
      </c:spPr>
    </c:plotArea>
    <c:legend>
      <c:legendPos val="r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bg-BG"/>
        </a:p>
      </c:txPr>
    </c:legend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6" l="0.74803149606299213" r="0.74803149606299213" t="0.98425196850393704" header="0.51181102362204722" footer="0.51181102362204722"/>
    <c:pageSetup paperSize="9"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bg-BG"/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 ПРОЕКТ 2004 видове приходи</a:t>
            </a:r>
          </a:p>
        </c:rich>
      </c:tx>
      <c:spPr>
        <a:noFill/>
        <a:ln w="25400">
          <a:noFill/>
        </a:ln>
      </c:spPr>
    </c:title>
    <c:plotArea>
      <c:layout/>
      <c:pie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dLblPos val="bestFit"/>
              <c:showCatName val="1"/>
              <c:showPercent val="1"/>
            </c:dLbl>
            <c:dLbl>
              <c:idx val="1"/>
              <c:dLblPos val="bestFit"/>
              <c:showCatName val="1"/>
              <c:showPercent val="1"/>
            </c:dLbl>
            <c:dLbl>
              <c:idx val="2"/>
              <c:dLblPos val="bestFit"/>
              <c:showCatName val="1"/>
              <c:showPercent val="1"/>
            </c:dLbl>
            <c:dLbl>
              <c:idx val="3"/>
              <c:dLblPos val="bestFit"/>
              <c:showCatName val="1"/>
              <c:showPercent val="1"/>
            </c:dLbl>
            <c:dLbl>
              <c:idx val="4"/>
              <c:dLblPos val="bestFit"/>
              <c:showCatName val="1"/>
              <c:showPercent val="1"/>
            </c:dLbl>
            <c:dLbl>
              <c:idx val="5"/>
              <c:dLblPos val="bestFit"/>
              <c:showCatName val="1"/>
              <c:showPercent val="1"/>
            </c:dLbl>
            <c:dLbl>
              <c:idx val="6"/>
              <c:dLblPos val="bestFit"/>
              <c:showCatName val="1"/>
              <c:showPercent val="1"/>
            </c:dLbl>
            <c:dLbl>
              <c:idx val="7"/>
              <c:dLblPos val="bestFit"/>
              <c:showCatName val="1"/>
              <c:showPercent val="1"/>
            </c:dLbl>
            <c:dLbl>
              <c:idx val="8"/>
              <c:dLblPos val="bestFit"/>
              <c:showCatName val="1"/>
              <c:showPercent val="1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 algn="ctr" rtl="1">
                  <a:defRPr sz="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CatName val="1"/>
            <c:showPercent val="1"/>
            <c:showLeaderLines val="1"/>
          </c:dLbls>
          <c:cat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  <c:spPr>
        <a:noFill/>
        <a:ln w="25400">
          <a:noFill/>
        </a:ln>
      </c:spPr>
    </c:plotArea>
    <c:legend>
      <c:legendPos val="r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bg-BG"/>
        </a:p>
      </c:txPr>
    </c:legend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5.1100000000000003" l="0.75" r="0.75" t="1" header="0.5" footer="0.5"/>
    <c:pageSetup paperSize="9"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bg-BG"/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ПРОЕКТ 2004 видове приходи</a:t>
            </a:r>
          </a:p>
        </c:rich>
      </c:tx>
      <c:spPr>
        <a:noFill/>
        <a:ln w="25400">
          <a:noFill/>
        </a:ln>
      </c:spPr>
    </c:title>
    <c:plotArea>
      <c:layout/>
      <c:pie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firstSliceAng val="0"/>
      </c:pieChart>
      <c:spPr>
        <a:noFill/>
        <a:ln w="25400">
          <a:noFill/>
        </a:ln>
      </c:spPr>
    </c:plotArea>
    <c:legend>
      <c:legendPos val="t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bg-BG"/>
        </a:p>
      </c:txPr>
    </c:legend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bg-BG"/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 ПРОЕКТ 2004 видове приходи</a:t>
            </a:r>
          </a:p>
        </c:rich>
      </c:tx>
      <c:spPr>
        <a:noFill/>
        <a:ln w="25400">
          <a:noFill/>
        </a:ln>
      </c:spPr>
    </c:title>
    <c:plotArea>
      <c:layout/>
      <c:pie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dLblPos val="bestFit"/>
              <c:showCatName val="1"/>
              <c:showPercent val="1"/>
            </c:dLbl>
            <c:dLbl>
              <c:idx val="1"/>
              <c:dLblPos val="bestFit"/>
              <c:showCatName val="1"/>
              <c:showPercent val="1"/>
            </c:dLbl>
            <c:dLbl>
              <c:idx val="2"/>
              <c:dLblPos val="bestFit"/>
              <c:showCatName val="1"/>
              <c:showPercent val="1"/>
            </c:dLbl>
            <c:dLbl>
              <c:idx val="3"/>
              <c:dLblPos val="bestFit"/>
              <c:showCatName val="1"/>
              <c:showPercent val="1"/>
            </c:dLbl>
            <c:dLbl>
              <c:idx val="4"/>
              <c:dLblPos val="bestFit"/>
              <c:showCatName val="1"/>
              <c:showPercent val="1"/>
            </c:dLbl>
            <c:dLbl>
              <c:idx val="5"/>
              <c:dLblPos val="bestFit"/>
              <c:showCatName val="1"/>
              <c:showPercent val="1"/>
            </c:dLbl>
            <c:dLbl>
              <c:idx val="6"/>
              <c:dLblPos val="bestFit"/>
              <c:showCatName val="1"/>
              <c:showPercent val="1"/>
            </c:dLbl>
            <c:dLbl>
              <c:idx val="7"/>
              <c:dLblPos val="bestFit"/>
              <c:showCatName val="1"/>
              <c:showPercent val="1"/>
            </c:dLbl>
            <c:dLbl>
              <c:idx val="8"/>
              <c:dLblPos val="bestFit"/>
              <c:showCatName val="1"/>
              <c:showPercent val="1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 algn="ctr" rtl="1">
                  <a:defRPr sz="2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CatName val="1"/>
            <c:showPercent val="1"/>
            <c:showLeaderLines val="1"/>
          </c:dLbls>
          <c:cat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  <c:spPr>
        <a:noFill/>
        <a:ln w="25400">
          <a:noFill/>
        </a:ln>
      </c:spPr>
    </c:plotArea>
    <c:legend>
      <c:legendPos val="r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bg-BG"/>
        </a:p>
      </c:txPr>
    </c:legend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5.1100000000000003" l="0.75" r="0.75" t="1" header="0.5" footer="0.5"/>
    <c:pageSetup paperSize="9"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bg-BG"/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ПРОЕКТ 2004 видове приходи</a:t>
            </a:r>
          </a:p>
        </c:rich>
      </c:tx>
      <c:spPr>
        <a:noFill/>
        <a:ln w="25400">
          <a:noFill/>
        </a:ln>
      </c:spPr>
    </c:title>
    <c:plotArea>
      <c:layout/>
      <c:pie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firstSliceAng val="0"/>
      </c:pieChart>
      <c:spPr>
        <a:noFill/>
        <a:ln w="25400">
          <a:noFill/>
        </a:ln>
      </c:spPr>
    </c:plotArea>
    <c:legend>
      <c:legendPos val="t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6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bg-BG"/>
        </a:p>
      </c:txPr>
    </c:legend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bg-BG"/>
  <c:chart>
    <c:plotArea>
      <c:layout>
        <c:manualLayout>
          <c:layoutTarget val="inner"/>
          <c:xMode val="edge"/>
          <c:yMode val="edge"/>
          <c:x val="0.31920947984181874"/>
          <c:y val="0.16441477603897461"/>
          <c:w val="0.35593269433689523"/>
          <c:h val="0.56756881591536434"/>
        </c:manualLayout>
      </c:layout>
      <c:pie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10"/>
          <c:dPt>
            <c:idx val="0"/>
          </c:dPt>
          <c:dPt>
            <c:idx val="1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0.25495494281709274"/>
                  <c:y val="-0.21189089618591106"/>
                </c:manualLayout>
              </c:layout>
              <c:dLblPos val="bestFit"/>
              <c:showCatName val="1"/>
              <c:showPercent val="1"/>
            </c:dLbl>
            <c:dLbl>
              <c:idx val="1"/>
              <c:layout>
                <c:manualLayout>
                  <c:x val="-0.18175280590069492"/>
                  <c:y val="9.9099317064587453E-2"/>
                </c:manualLayout>
              </c:layout>
              <c:dLblPos val="bestFit"/>
              <c:showCatName val="1"/>
              <c:showPercent val="1"/>
            </c:dLbl>
            <c:dLbl>
              <c:idx val="2"/>
              <c:layout>
                <c:manualLayout>
                  <c:xMode val="edge"/>
                  <c:yMode val="edge"/>
                  <c:x val="0.47457692578252697"/>
                  <c:y val="0"/>
                </c:manualLayout>
              </c:layout>
              <c:dLblPos val="bestFit"/>
              <c:showCatName val="1"/>
              <c:showPercent val="1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CatName val="1"/>
            <c:showPercent val="1"/>
            <c:showLeaderLines val="1"/>
          </c:dLbls>
          <c:cat>
            <c:strRef>
              <c:f>Sheet3!$A$3:$A$4</c:f>
              <c:strCache>
                <c:ptCount val="2"/>
                <c:pt idx="0">
                  <c:v>ОБЩА СУБСИДИЯ ЗА ДЪРЖАВНИ ДЕЙНОСТИ</c:v>
                </c:pt>
                <c:pt idx="1">
                  <c:v>ПРЕХОДЕН ОСТАТЪК</c:v>
                </c:pt>
              </c:strCache>
            </c:strRef>
          </c:cat>
          <c:val>
            <c:numRef>
              <c:f>Sheet3!$B$3:$B$4</c:f>
              <c:numCache>
                <c:formatCode>General</c:formatCode>
                <c:ptCount val="2"/>
                <c:pt idx="0">
                  <c:v>3120925</c:v>
                </c:pt>
                <c:pt idx="1">
                  <c:v>124433</c:v>
                </c:pt>
              </c:numCache>
            </c:numRef>
          </c:val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explosion val="10"/>
          <c:dPt>
            <c:idx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</c:dPt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CatName val="1"/>
            <c:showPercent val="1"/>
            <c:showLeaderLines val="1"/>
          </c:dLbls>
          <c:cat>
            <c:strRef>
              <c:f>Sheet3!$A$3:$A$4</c:f>
              <c:strCache>
                <c:ptCount val="2"/>
                <c:pt idx="0">
                  <c:v>ОБЩА СУБСИДИЯ ЗА ДЪРЖАВНИ ДЕЙНОСТИ</c:v>
                </c:pt>
                <c:pt idx="1">
                  <c:v>ПРЕХОДЕН ОСТАТЪК</c:v>
                </c:pt>
              </c:strCache>
            </c:strRef>
          </c:cat>
          <c:val>
            <c:numRef>
              <c:f>Sheet3!$C$3:$C$4</c:f>
              <c:numCache>
                <c:formatCode>0.00</c:formatCode>
                <c:ptCount val="2"/>
                <c:pt idx="0" formatCode="0.0">
                  <c:v>96.165815913067206</c:v>
                </c:pt>
                <c:pt idx="1">
                  <c:v>3.8341840869327819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1.977401129943503E-2"/>
          <c:y val="0.70495661015346056"/>
          <c:w val="0.34322078384269761"/>
          <c:h val="0.99324560781253701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3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bg-BG"/>
        </a:p>
      </c:txPr>
    </c:legend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4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bg-BG"/>
  <c:chart>
    <c:plotArea>
      <c:layout>
        <c:manualLayout>
          <c:layoutTarget val="inner"/>
          <c:xMode val="edge"/>
          <c:yMode val="edge"/>
          <c:x val="0.20449438202247192"/>
          <c:y val="6.4690026954177901E-2"/>
          <c:w val="0.38314606741573032"/>
          <c:h val="0.91913746630727766"/>
        </c:manualLayout>
      </c:layout>
      <c:pie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</c:dPt>
          <c:dPt>
            <c:idx val="1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2.7984310949895411E-3"/>
                  <c:y val="-0.4112511407772142"/>
                </c:manualLayout>
              </c:layout>
              <c:dLblPos val="bestFit"/>
              <c:showCatName val="1"/>
              <c:showPercent val="1"/>
            </c:dLbl>
            <c:dLbl>
              <c:idx val="1"/>
              <c:layout>
                <c:manualLayout>
                  <c:x val="-1.7596744227196332E-2"/>
                  <c:y val="-1.2908858090851776E-2"/>
                </c:manualLayout>
              </c:layout>
              <c:dLblPos val="bestFit"/>
              <c:showCatName val="1"/>
              <c:showPercent val="1"/>
            </c:dLbl>
            <c:dLbl>
              <c:idx val="2"/>
              <c:layout>
                <c:manualLayout>
                  <c:x val="-3.5886047951871176E-2"/>
                  <c:y val="1.291140494230672E-2"/>
                </c:manualLayout>
              </c:layout>
              <c:dLblPos val="bestFit"/>
              <c:showCatName val="1"/>
              <c:showPercent val="1"/>
            </c:dLbl>
            <c:dLbl>
              <c:idx val="3"/>
              <c:layout>
                <c:manualLayout>
                  <c:x val="-9.8772125394438054E-2"/>
                  <c:y val="1.886792452830189E-2"/>
                </c:manualLayout>
              </c:layout>
              <c:dLblPos val="bestFit"/>
              <c:showCatName val="1"/>
              <c:showPercent val="1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CatName val="1"/>
            <c:showPercent val="1"/>
          </c:dLbls>
          <c:cat>
            <c:strRef>
              <c:f>Sheet3!$A$30:$A$33</c:f>
              <c:strCache>
                <c:ptCount val="4"/>
                <c:pt idx="0">
                  <c:v>ОБЩА СУБСИДИЯ ЗА ДЪРЖАВНИ ДЕЙНОСТИ</c:v>
                </c:pt>
                <c:pt idx="1">
                  <c:v>ОБЩА ИЗРАВНИТЕЛНА СУБСИДИЯ</c:v>
                </c:pt>
                <c:pt idx="2">
                  <c:v>СОБСТВЕНИ ПРИХОДИ</c:v>
                </c:pt>
                <c:pt idx="3">
                  <c:v>ПРЕХОДЕН ОСТАТЪК</c:v>
                </c:pt>
              </c:strCache>
            </c:strRef>
          </c:cat>
          <c:val>
            <c:numRef>
              <c:f>Sheet3!$B$30:$B$33</c:f>
              <c:numCache>
                <c:formatCode>General</c:formatCode>
                <c:ptCount val="4"/>
                <c:pt idx="0">
                  <c:v>3120693</c:v>
                </c:pt>
                <c:pt idx="1">
                  <c:v>579700</c:v>
                </c:pt>
                <c:pt idx="2">
                  <c:v>1045542</c:v>
                </c:pt>
                <c:pt idx="3">
                  <c:v>448946</c:v>
                </c:pt>
              </c:numCache>
            </c:numRef>
          </c:val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</c:dPt>
          <c:dPt>
            <c:idx val="2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CatName val="1"/>
            <c:showPercent val="1"/>
          </c:dLbls>
          <c:cat>
            <c:strRef>
              <c:f>Sheet3!$A$30:$A$33</c:f>
              <c:strCache>
                <c:ptCount val="4"/>
                <c:pt idx="0">
                  <c:v>ОБЩА СУБСИДИЯ ЗА ДЪРЖАВНИ ДЕЙНОСТИ</c:v>
                </c:pt>
                <c:pt idx="1">
                  <c:v>ОБЩА ИЗРАВНИТЕЛНА СУБСИДИЯ</c:v>
                </c:pt>
                <c:pt idx="2">
                  <c:v>СОБСТВЕНИ ПРИХОДИ</c:v>
                </c:pt>
                <c:pt idx="3">
                  <c:v>ПРЕХОДЕН ОСТАТЪК</c:v>
                </c:pt>
              </c:strCache>
            </c:strRef>
          </c:cat>
          <c:val>
            <c:numRef>
              <c:f>Sheet3!$C$30:$C$33</c:f>
              <c:numCache>
                <c:formatCode>0.0</c:formatCode>
                <c:ptCount val="4"/>
                <c:pt idx="1">
                  <c:v>11.15906216138541</c:v>
                </c:pt>
                <c:pt idx="2">
                  <c:v>20.126389805656761</c:v>
                </c:pt>
                <c:pt idx="3">
                  <c:v>8.642084390383534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78314606741573034"/>
          <c:y val="7.8167115902964962E-2"/>
          <c:w val="0.9943820224719101"/>
          <c:h val="0.92991913746630728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35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bg-BG"/>
        </a:p>
      </c:txPr>
    </c:legend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bg-BG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ПРИХОДИ ЗА МЕСТНИ ДЕЙНОСТИ ПО БЮДЖЕТА ЗА 2009 Г.</a:t>
            </a:r>
          </a:p>
        </c:rich>
      </c:tx>
      <c:layout>
        <c:manualLayout>
          <c:xMode val="edge"/>
          <c:yMode val="edge"/>
          <c:x val="0.15195384223860584"/>
          <c:y val="3.0660377358490566E-2"/>
        </c:manualLayout>
      </c:layout>
      <c:spPr>
        <a:noFill/>
        <a:ln w="25400">
          <a:noFill/>
        </a:ln>
      </c:spPr>
    </c:title>
    <c:view3D>
      <c:rotY val="10"/>
      <c:perspective val="0"/>
    </c:view3D>
    <c:plotArea>
      <c:layout>
        <c:manualLayout>
          <c:layoutTarget val="inner"/>
          <c:xMode val="edge"/>
          <c:yMode val="edge"/>
          <c:x val="7.3806130301229469E-2"/>
          <c:y val="0.36556645872464016"/>
          <c:w val="0.6164982648690932"/>
          <c:h val="0.39858536467396249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40"/>
          <c:dPt>
            <c:idx val="0"/>
          </c:dPt>
          <c:dPt>
            <c:idx val="1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-0.10854255793785388"/>
                  <c:y val="-0.14525018556550034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bg-BG"/>
                </a:p>
              </c:txPr>
              <c:dLblPos val="bestFit"/>
              <c:showCatName val="1"/>
              <c:showPercent val="1"/>
            </c:dLbl>
            <c:dLbl>
              <c:idx val="1"/>
              <c:layout>
                <c:manualLayout>
                  <c:x val="-6.791460668359478E-2"/>
                  <c:y val="7.510196686707462E-3"/>
                </c:manualLayout>
              </c:layout>
              <c:dLblPos val="bestFit"/>
              <c:showCatName val="1"/>
              <c:showPercent val="1"/>
            </c:dLbl>
            <c:dLbl>
              <c:idx val="2"/>
              <c:layout>
                <c:manualLayout>
                  <c:x val="1.7366148306171645E-2"/>
                  <c:y val="-0.16408778069444377"/>
                </c:manualLayout>
              </c:layout>
              <c:tx>
                <c:rich>
                  <a:bodyPr/>
                  <a:lstStyle/>
                  <a:p>
                    <a:pPr>
                      <a:defRPr sz="1200" b="1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t>СОБСТВЕНИ ПРИХОДИ 23.4%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bestFit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CatName val="1"/>
            <c:showPercent val="1"/>
          </c:dLbls>
          <c:cat>
            <c:strRef>
              <c:f>Sheet2!$A$119:$A$122</c:f>
              <c:strCache>
                <c:ptCount val="4"/>
                <c:pt idx="0">
                  <c:v>ОБЩА ИЗРАВНИТЕЛНА СУБСИДИЯ</c:v>
                </c:pt>
                <c:pt idx="1">
                  <c:v>ЦЕЛЕВА СУБСИДИЯ ЗА КР</c:v>
                </c:pt>
                <c:pt idx="2">
                  <c:v>СОБСТВЕНИ ПРИХОДИ</c:v>
                </c:pt>
                <c:pt idx="3">
                  <c:v>ПРЕХОДЕН ОСТАТЪК</c:v>
                </c:pt>
              </c:strCache>
            </c:strRef>
          </c:cat>
          <c:val>
            <c:numRef>
              <c:f>Sheet2!$B$119:$B$122</c:f>
              <c:numCache>
                <c:formatCode>General</c:formatCode>
                <c:ptCount val="4"/>
                <c:pt idx="0">
                  <c:v>951200</c:v>
                </c:pt>
                <c:pt idx="1">
                  <c:v>1986149</c:v>
                </c:pt>
                <c:pt idx="2">
                  <c:v>995898</c:v>
                </c:pt>
                <c:pt idx="3">
                  <c:v>330424</c:v>
                </c:pt>
              </c:numCache>
            </c:numRef>
          </c:val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explosion val="40"/>
          <c:dPt>
            <c:idx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</c:dPt>
          <c:dPt>
            <c:idx val="2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Sheet2!$A$119:$A$122</c:f>
              <c:strCache>
                <c:ptCount val="4"/>
                <c:pt idx="0">
                  <c:v>ОБЩА ИЗРАВНИТЕЛНА СУБСИДИЯ</c:v>
                </c:pt>
                <c:pt idx="1">
                  <c:v>ЦЕЛЕВА СУБСИДИЯ ЗА КР</c:v>
                </c:pt>
                <c:pt idx="2">
                  <c:v>СОБСТВЕНИ ПРИХОДИ</c:v>
                </c:pt>
                <c:pt idx="3">
                  <c:v>ПРЕХОДЕН ОСТАТЪК</c:v>
                </c:pt>
              </c:strCache>
            </c:strRef>
          </c:cat>
          <c:val>
            <c:numRef>
              <c:f>Sheet2!$C$119:$C$122</c:f>
              <c:numCache>
                <c:formatCode>0.0</c:formatCode>
                <c:ptCount val="4"/>
                <c:pt idx="0">
                  <c:v>22.309413648473349</c:v>
                </c:pt>
                <c:pt idx="1">
                  <c:v>46.583073600191014</c:v>
                </c:pt>
                <c:pt idx="2">
                  <c:v>23.357759076626692</c:v>
                </c:pt>
                <c:pt idx="3">
                  <c:v>7.7497536747089537</c:v>
                </c:pt>
              </c:numCache>
            </c:numRef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explosion val="40"/>
          <c:dPt>
            <c:idx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</c:dPt>
          <c:dPt>
            <c:idx val="3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Sheet2!$A$119:$A$122</c:f>
              <c:strCache>
                <c:ptCount val="4"/>
                <c:pt idx="0">
                  <c:v>ОБЩА ИЗРАВНИТЕЛНА СУБСИДИЯ</c:v>
                </c:pt>
                <c:pt idx="1">
                  <c:v>ЦЕЛЕВА СУБСИДИЯ ЗА КР</c:v>
                </c:pt>
                <c:pt idx="2">
                  <c:v>СОБСТВЕНИ ПРИХОДИ</c:v>
                </c:pt>
                <c:pt idx="3">
                  <c:v>ПРЕХОДЕН ОСТАТЪК</c:v>
                </c:pt>
              </c:strCache>
            </c:strRef>
          </c:cat>
          <c:val>
            <c:numRef>
              <c:f>Sheet2!$D$119:$D$122</c:f>
              <c:numCache>
                <c:formatCode>General</c:formatCode>
                <c:ptCount val="4"/>
              </c:numCache>
            </c:numRef>
          </c:val>
        </c:ser>
        <c:ser>
          <c:idx val="3"/>
          <c:order val="3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explosion val="40"/>
          <c:dPt>
            <c:idx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</c:dPt>
          <c:cat>
            <c:strRef>
              <c:f>Sheet2!$A$119:$A$122</c:f>
              <c:strCache>
                <c:ptCount val="4"/>
                <c:pt idx="0">
                  <c:v>ОБЩА ИЗРАВНИТЕЛНА СУБСИДИЯ</c:v>
                </c:pt>
                <c:pt idx="1">
                  <c:v>ЦЕЛЕВА СУБСИДИЯ ЗА КР</c:v>
                </c:pt>
                <c:pt idx="2">
                  <c:v>СОБСТВЕНИ ПРИХОДИ</c:v>
                </c:pt>
                <c:pt idx="3">
                  <c:v>ПРЕХОДЕН ОСТАТЪК</c:v>
                </c:pt>
              </c:strCache>
            </c:strRef>
          </c:cat>
          <c:val>
            <c:numRef>
              <c:f>Sheet2!$E$119:$E$122</c:f>
              <c:numCache>
                <c:formatCode>0.0</c:formatCode>
                <c:ptCount val="4"/>
              </c:numCache>
            </c:numRef>
          </c:val>
        </c:ser>
        <c:ser>
          <c:idx val="4"/>
          <c:order val="4"/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explosion val="40"/>
          <c:dPt>
            <c:idx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Sheet2!$A$119:$A$122</c:f>
              <c:strCache>
                <c:ptCount val="4"/>
                <c:pt idx="0">
                  <c:v>ОБЩА ИЗРАВНИТЕЛНА СУБСИДИЯ</c:v>
                </c:pt>
                <c:pt idx="1">
                  <c:v>ЦЕЛЕВА СУБСИДИЯ ЗА КР</c:v>
                </c:pt>
                <c:pt idx="2">
                  <c:v>СОБСТВЕНИ ПРИХОДИ</c:v>
                </c:pt>
                <c:pt idx="3">
                  <c:v>ПРЕХОДЕН ОСТАТЪК</c:v>
                </c:pt>
              </c:strCache>
            </c:strRef>
          </c:cat>
          <c:val>
            <c:numRef>
              <c:f>Sheet2!$F$119:$F$122</c:f>
              <c:numCache>
                <c:formatCode>General</c:formatCode>
                <c:ptCount val="4"/>
              </c:numCache>
            </c:numRef>
          </c:val>
        </c:ser>
        <c:ser>
          <c:idx val="5"/>
          <c:order val="5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explosion val="40"/>
          <c:dPt>
            <c:idx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Sheet2!$A$119:$A$122</c:f>
              <c:strCache>
                <c:ptCount val="4"/>
                <c:pt idx="0">
                  <c:v>ОБЩА ИЗРАВНИТЕЛНА СУБСИДИЯ</c:v>
                </c:pt>
                <c:pt idx="1">
                  <c:v>ЦЕЛЕВА СУБСИДИЯ ЗА КР</c:v>
                </c:pt>
                <c:pt idx="2">
                  <c:v>СОБСТВЕНИ ПРИХОДИ</c:v>
                </c:pt>
                <c:pt idx="3">
                  <c:v>ПРЕХОДЕН ОСТАТЪК</c:v>
                </c:pt>
              </c:strCache>
            </c:strRef>
          </c:cat>
          <c:val>
            <c:numRef>
              <c:f>Sheet2!$G$119:$G$122</c:f>
              <c:numCache>
                <c:formatCode>General</c:formatCode>
                <c:ptCount val="4"/>
              </c:numCache>
            </c:numRef>
          </c:val>
        </c:ser>
        <c:ser>
          <c:idx val="6"/>
          <c:order val="6"/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explosion val="40"/>
          <c:dPt>
            <c:idx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Sheet2!$A$119:$A$122</c:f>
              <c:strCache>
                <c:ptCount val="4"/>
                <c:pt idx="0">
                  <c:v>ОБЩА ИЗРАВНИТЕЛНА СУБСИДИЯ</c:v>
                </c:pt>
                <c:pt idx="1">
                  <c:v>ЦЕЛЕВА СУБСИДИЯ ЗА КР</c:v>
                </c:pt>
                <c:pt idx="2">
                  <c:v>СОБСТВЕНИ ПРИХОДИ</c:v>
                </c:pt>
                <c:pt idx="3">
                  <c:v>ПРЕХОДЕН ОСТАТЪК</c:v>
                </c:pt>
              </c:strCache>
            </c:strRef>
          </c:cat>
          <c:val>
            <c:numRef>
              <c:f>Sheet2!$H$119:$H$122</c:f>
              <c:numCache>
                <c:formatCode>General</c:formatCode>
                <c:ptCount val="4"/>
              </c:numCache>
            </c:numRef>
          </c:val>
        </c:ser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70911767722232988"/>
          <c:y val="0.37028351408904076"/>
          <c:w val="0.96960986967801244"/>
          <c:h val="0.92688803050562074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bg-BG"/>
        </a:p>
      </c:txPr>
    </c:legend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425" b="1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bg-BG"/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ОБЩО ПРИХОДИ ПО БЮДЖЕТА ЗА 2009 Г.</a:t>
            </a:r>
          </a:p>
        </c:rich>
      </c:tx>
      <c:layout>
        <c:manualLayout>
          <c:xMode val="edge"/>
          <c:yMode val="edge"/>
          <c:x val="0.27954557384872347"/>
          <c:y val="2.8286189683860232E-2"/>
        </c:manualLayout>
      </c:layout>
      <c:spPr>
        <a:noFill/>
        <a:ln w="25400">
          <a:noFill/>
        </a:ln>
      </c:spPr>
    </c:title>
    <c:view3D>
      <c:perspective val="0"/>
    </c:view3D>
    <c:plotArea>
      <c:layout>
        <c:manualLayout>
          <c:layoutTarget val="inner"/>
          <c:xMode val="edge"/>
          <c:yMode val="edge"/>
          <c:x val="0.3795456651420816"/>
          <c:y val="0.30282886500109274"/>
          <c:w val="0.5068184630340371"/>
          <c:h val="0.2945093906878759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29"/>
          <c:dPt>
            <c:idx val="0"/>
          </c:dPt>
          <c:dPt>
            <c:idx val="1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spPr>
              <a:solidFill>
                <a:srgbClr val="6600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spPr>
              <a:solidFill>
                <a:srgbClr val="0066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-2.4172679685563251E-2"/>
                  <c:y val="0.22497792333906583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75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bg-BG"/>
                </a:p>
              </c:txPr>
              <c:dLblPos val="bestFit"/>
              <c:showCatName val="1"/>
              <c:showPercent val="1"/>
            </c:dLbl>
            <c:dLbl>
              <c:idx val="1"/>
              <c:layout>
                <c:manualLayout>
                  <c:x val="3.0089562060365532E-2"/>
                  <c:y val="2.5099730991450589E-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75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bg-BG"/>
                </a:p>
              </c:txPr>
              <c:dLblPos val="bestFit"/>
              <c:showCatName val="1"/>
              <c:showPercent val="1"/>
            </c:dLbl>
            <c:dLbl>
              <c:idx val="2"/>
              <c:layout>
                <c:manualLayout>
                  <c:x val="-3.133505121335875E-2"/>
                  <c:y val="-4.3803950117127441E-3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75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bg-BG"/>
                </a:p>
              </c:txPr>
              <c:dLblPos val="bestFit"/>
              <c:showCatName val="1"/>
              <c:showPercent val="1"/>
            </c:dLbl>
            <c:dLbl>
              <c:idx val="3"/>
              <c:layout>
                <c:manualLayout>
                  <c:x val="-2.1755059497263203E-2"/>
                  <c:y val="1.3155596877008815E-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75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bg-BG"/>
                </a:p>
              </c:txPr>
              <c:dLblPos val="bestFit"/>
              <c:showCatName val="1"/>
              <c:showPercent val="1"/>
            </c:dLbl>
            <c:dLbl>
              <c:idx val="4"/>
              <c:layout>
                <c:manualLayout>
                  <c:x val="-3.244948253229385E-4"/>
                  <c:y val="-7.2800889322505308E-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75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bg-BG"/>
                </a:p>
              </c:txPr>
              <c:dLblPos val="bestFit"/>
              <c:showCatName val="1"/>
              <c:showPercent val="1"/>
            </c:dLbl>
            <c:dLbl>
              <c:idx val="5"/>
              <c:layout>
                <c:manualLayout>
                  <c:x val="-2.0556626093738557E-2"/>
                  <c:y val="-7.8229554821000469E-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75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bg-BG"/>
                </a:p>
              </c:txPr>
              <c:dLblPos val="bestFit"/>
              <c:showCatName val="1"/>
              <c:showPercent val="1"/>
            </c:dLbl>
            <c:dLbl>
              <c:idx val="6"/>
              <c:layout>
                <c:manualLayout>
                  <c:x val="0.17328128562556838"/>
                  <c:y val="-6.3653690711961503E-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75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bg-BG"/>
                </a:p>
              </c:txPr>
              <c:dLblPos val="bestFit"/>
              <c:showCatName val="1"/>
              <c:showPercent val="1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CatName val="1"/>
            <c:showPercent val="1"/>
          </c:dLbls>
          <c:cat>
            <c:strRef>
              <c:f>Sheet2!$A$71:$A$77</c:f>
              <c:strCache>
                <c:ptCount val="7"/>
                <c:pt idx="0">
                  <c:v>ОБЩА СУБСИДИЯ ЗА ДЪРЖАВНИ ДЕЙНОСТ</c:v>
                </c:pt>
                <c:pt idx="1">
                  <c:v>ОБЩА ИЗРАВНИТЕЛНА СУБСИДИЯ</c:v>
                </c:pt>
                <c:pt idx="2">
                  <c:v>ЦЕЛЕВА СУБСИДИЯ ЗА КР</c:v>
                </c:pt>
                <c:pt idx="3">
                  <c:v>СОБСТВЕНИ ПРИХОДИ ЗА ДЕЛЕГ.БЮДЖЕТИ</c:v>
                </c:pt>
                <c:pt idx="4">
                  <c:v>ДАНЪЧНИ ПРИХОДИ</c:v>
                </c:pt>
                <c:pt idx="5">
                  <c:v>НЕДАНЪЧНИ ПРИХОДИ</c:v>
                </c:pt>
                <c:pt idx="6">
                  <c:v>ПРЕХОДЕН ОСТАТЪК</c:v>
                </c:pt>
              </c:strCache>
            </c:strRef>
          </c:cat>
          <c:val>
            <c:numRef>
              <c:f>Sheet2!$B$71:$B$77</c:f>
              <c:numCache>
                <c:formatCode>General</c:formatCode>
                <c:ptCount val="7"/>
                <c:pt idx="0">
                  <c:v>3848260</c:v>
                </c:pt>
                <c:pt idx="1">
                  <c:v>951200</c:v>
                </c:pt>
                <c:pt idx="2">
                  <c:v>2073200</c:v>
                </c:pt>
                <c:pt idx="3">
                  <c:v>3100</c:v>
                </c:pt>
                <c:pt idx="4">
                  <c:v>330000</c:v>
                </c:pt>
                <c:pt idx="5">
                  <c:v>665898</c:v>
                </c:pt>
                <c:pt idx="6">
                  <c:v>594214</c:v>
                </c:pt>
              </c:numCache>
            </c:numRef>
          </c:val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explosion val="29"/>
          <c:dPt>
            <c:idx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</c:dPt>
          <c:dPt>
            <c:idx val="2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spPr>
              <a:solidFill>
                <a:srgbClr val="6600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spPr>
              <a:solidFill>
                <a:srgbClr val="0066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CatName val="1"/>
            <c:showPercent val="1"/>
          </c:dLbls>
          <c:cat>
            <c:strRef>
              <c:f>Sheet2!$A$71:$A$77</c:f>
              <c:strCache>
                <c:ptCount val="7"/>
                <c:pt idx="0">
                  <c:v>ОБЩА СУБСИДИЯ ЗА ДЪРЖАВНИ ДЕЙНОСТ</c:v>
                </c:pt>
                <c:pt idx="1">
                  <c:v>ОБЩА ИЗРАВНИТЕЛНА СУБСИДИЯ</c:v>
                </c:pt>
                <c:pt idx="2">
                  <c:v>ЦЕЛЕВА СУБСИДИЯ ЗА КР</c:v>
                </c:pt>
                <c:pt idx="3">
                  <c:v>СОБСТВЕНИ ПРИХОДИ ЗА ДЕЛЕГ.БЮДЖЕТИ</c:v>
                </c:pt>
                <c:pt idx="4">
                  <c:v>ДАНЪЧНИ ПРИХОДИ</c:v>
                </c:pt>
                <c:pt idx="5">
                  <c:v>НЕДАНЪЧНИ ПРИХОДИ</c:v>
                </c:pt>
                <c:pt idx="6">
                  <c:v>ПРЕХОДЕН ОСТАТЪК</c:v>
                </c:pt>
              </c:strCache>
            </c:strRef>
          </c:cat>
          <c:val>
            <c:numRef>
              <c:f>Sheet2!$C$71:$C$77</c:f>
              <c:numCache>
                <c:formatCode>0.00</c:formatCode>
                <c:ptCount val="7"/>
                <c:pt idx="0">
                  <c:v>45.456156199857496</c:v>
                </c:pt>
                <c:pt idx="1">
                  <c:v>11.235700232651757</c:v>
                </c:pt>
                <c:pt idx="2">
                  <c:v>24.488912660148891</c:v>
                </c:pt>
                <c:pt idx="3">
                  <c:v>3.6617610093797784E-2</c:v>
                </c:pt>
                <c:pt idx="4">
                  <c:v>3.8980036551462152</c:v>
                </c:pt>
                <c:pt idx="5">
                  <c:v>7.8656752665289531</c:v>
                </c:pt>
                <c:pt idx="6">
                  <c:v>7.0189343755728881</c:v>
                </c:pt>
              </c:numCache>
            </c:numRef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explosion val="29"/>
          <c:dPt>
            <c:idx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</c:dPt>
          <c:dPt>
            <c:idx val="3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spPr>
              <a:solidFill>
                <a:srgbClr val="6600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spPr>
              <a:solidFill>
                <a:srgbClr val="0066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CatName val="1"/>
            <c:showPercent val="1"/>
          </c:dLbls>
          <c:cat>
            <c:strRef>
              <c:f>Sheet2!$A$71:$A$77</c:f>
              <c:strCache>
                <c:ptCount val="7"/>
                <c:pt idx="0">
                  <c:v>ОБЩА СУБСИДИЯ ЗА ДЪРЖАВНИ ДЕЙНОСТ</c:v>
                </c:pt>
                <c:pt idx="1">
                  <c:v>ОБЩА ИЗРАВНИТЕЛНА СУБСИДИЯ</c:v>
                </c:pt>
                <c:pt idx="2">
                  <c:v>ЦЕЛЕВА СУБСИДИЯ ЗА КР</c:v>
                </c:pt>
                <c:pt idx="3">
                  <c:v>СОБСТВЕНИ ПРИХОДИ ЗА ДЕЛЕГ.БЮДЖЕТИ</c:v>
                </c:pt>
                <c:pt idx="4">
                  <c:v>ДАНЪЧНИ ПРИХОДИ</c:v>
                </c:pt>
                <c:pt idx="5">
                  <c:v>НЕДАНЪЧНИ ПРИХОДИ</c:v>
                </c:pt>
                <c:pt idx="6">
                  <c:v>ПРЕХОДЕН ОСТАТЪК</c:v>
                </c:pt>
              </c:strCache>
            </c:strRef>
          </c:cat>
          <c:val>
            <c:numRef>
              <c:f>Sheet2!$D$71:$D$77</c:f>
              <c:numCache>
                <c:formatCode>General</c:formatCode>
                <c:ptCount val="7"/>
              </c:numCache>
            </c:numRef>
          </c:val>
        </c:ser>
        <c:ser>
          <c:idx val="3"/>
          <c:order val="3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explosion val="29"/>
          <c:dPt>
            <c:idx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</c:dPt>
          <c:dPt>
            <c:idx val="4"/>
            <c:spPr>
              <a:solidFill>
                <a:srgbClr val="6600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spPr>
              <a:solidFill>
                <a:srgbClr val="0066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CatName val="1"/>
            <c:showPercent val="1"/>
          </c:dLbls>
          <c:cat>
            <c:strRef>
              <c:f>Sheet2!$A$71:$A$77</c:f>
              <c:strCache>
                <c:ptCount val="7"/>
                <c:pt idx="0">
                  <c:v>ОБЩА СУБСИДИЯ ЗА ДЪРЖАВНИ ДЕЙНОСТ</c:v>
                </c:pt>
                <c:pt idx="1">
                  <c:v>ОБЩА ИЗРАВНИТЕЛНА СУБСИДИЯ</c:v>
                </c:pt>
                <c:pt idx="2">
                  <c:v>ЦЕЛЕВА СУБСИДИЯ ЗА КР</c:v>
                </c:pt>
                <c:pt idx="3">
                  <c:v>СОБСТВЕНИ ПРИХОДИ ЗА ДЕЛЕГ.БЮДЖЕТИ</c:v>
                </c:pt>
                <c:pt idx="4">
                  <c:v>ДАНЪЧНИ ПРИХОДИ</c:v>
                </c:pt>
                <c:pt idx="5">
                  <c:v>НЕДАНЪЧНИ ПРИХОДИ</c:v>
                </c:pt>
                <c:pt idx="6">
                  <c:v>ПРЕХОДЕН ОСТАТЪК</c:v>
                </c:pt>
              </c:strCache>
            </c:strRef>
          </c:cat>
          <c:val>
            <c:numRef>
              <c:f>Sheet2!$E$71:$E$77</c:f>
              <c:numCache>
                <c:formatCode>0.0</c:formatCode>
                <c:ptCount val="7"/>
              </c:numCache>
            </c:numRef>
          </c:val>
        </c:ser>
        <c:ser>
          <c:idx val="4"/>
          <c:order val="4"/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explosion val="29"/>
          <c:dPt>
            <c:idx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</c:dPt>
          <c:dPt>
            <c:idx val="5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spPr>
              <a:solidFill>
                <a:srgbClr val="0066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CatName val="1"/>
            <c:showPercent val="1"/>
          </c:dLbls>
          <c:cat>
            <c:strRef>
              <c:f>Sheet2!$A$71:$A$77</c:f>
              <c:strCache>
                <c:ptCount val="7"/>
                <c:pt idx="0">
                  <c:v>ОБЩА СУБСИДИЯ ЗА ДЪРЖАВНИ ДЕЙНОСТ</c:v>
                </c:pt>
                <c:pt idx="1">
                  <c:v>ОБЩА ИЗРАВНИТЕЛНА СУБСИДИЯ</c:v>
                </c:pt>
                <c:pt idx="2">
                  <c:v>ЦЕЛЕВА СУБСИДИЯ ЗА КР</c:v>
                </c:pt>
                <c:pt idx="3">
                  <c:v>СОБСТВЕНИ ПРИХОДИ ЗА ДЕЛЕГ.БЮДЖЕТИ</c:v>
                </c:pt>
                <c:pt idx="4">
                  <c:v>ДАНЪЧНИ ПРИХОДИ</c:v>
                </c:pt>
                <c:pt idx="5">
                  <c:v>НЕДАНЪЧНИ ПРИХОДИ</c:v>
                </c:pt>
                <c:pt idx="6">
                  <c:v>ПРЕХОДЕН ОСТАТЪК</c:v>
                </c:pt>
              </c:strCache>
            </c:strRef>
          </c:cat>
          <c:val>
            <c:numRef>
              <c:f>Sheet2!$F$71:$F$77</c:f>
              <c:numCache>
                <c:formatCode>General</c:formatCode>
                <c:ptCount val="7"/>
              </c:numCache>
            </c:numRef>
          </c:val>
        </c:ser>
        <c:ser>
          <c:idx val="5"/>
          <c:order val="5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explosion val="29"/>
          <c:dPt>
            <c:idx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spPr>
              <a:solidFill>
                <a:srgbClr val="6600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</c:dPt>
          <c:dPt>
            <c:idx val="6"/>
            <c:spPr>
              <a:solidFill>
                <a:srgbClr val="0066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CatName val="1"/>
            <c:showPercent val="1"/>
          </c:dLbls>
          <c:cat>
            <c:strRef>
              <c:f>Sheet2!$A$71:$A$77</c:f>
              <c:strCache>
                <c:ptCount val="7"/>
                <c:pt idx="0">
                  <c:v>ОБЩА СУБСИДИЯ ЗА ДЪРЖАВНИ ДЕЙНОСТ</c:v>
                </c:pt>
                <c:pt idx="1">
                  <c:v>ОБЩА ИЗРАВНИТЕЛНА СУБСИДИЯ</c:v>
                </c:pt>
                <c:pt idx="2">
                  <c:v>ЦЕЛЕВА СУБСИДИЯ ЗА КР</c:v>
                </c:pt>
                <c:pt idx="3">
                  <c:v>СОБСТВЕНИ ПРИХОДИ ЗА ДЕЛЕГ.БЮДЖЕТИ</c:v>
                </c:pt>
                <c:pt idx="4">
                  <c:v>ДАНЪЧНИ ПРИХОДИ</c:v>
                </c:pt>
                <c:pt idx="5">
                  <c:v>НЕДАНЪЧНИ ПРИХОДИ</c:v>
                </c:pt>
                <c:pt idx="6">
                  <c:v>ПРЕХОДЕН ОСТАТЪК</c:v>
                </c:pt>
              </c:strCache>
            </c:strRef>
          </c:cat>
          <c:val>
            <c:numRef>
              <c:f>Sheet2!$G$71:$G$77</c:f>
              <c:numCache>
                <c:formatCode>General</c:formatCode>
                <c:ptCount val="7"/>
              </c:numCache>
            </c:numRef>
          </c:val>
        </c:ser>
        <c:ser>
          <c:idx val="6"/>
          <c:order val="6"/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explosion val="29"/>
          <c:dPt>
            <c:idx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spPr>
              <a:solidFill>
                <a:srgbClr val="6600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</c:dPt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CatName val="1"/>
            <c:showPercent val="1"/>
          </c:dLbls>
          <c:cat>
            <c:strRef>
              <c:f>Sheet2!$A$71:$A$77</c:f>
              <c:strCache>
                <c:ptCount val="7"/>
                <c:pt idx="0">
                  <c:v>ОБЩА СУБСИДИЯ ЗА ДЪРЖАВНИ ДЕЙНОСТ</c:v>
                </c:pt>
                <c:pt idx="1">
                  <c:v>ОБЩА ИЗРАВНИТЕЛНА СУБСИДИЯ</c:v>
                </c:pt>
                <c:pt idx="2">
                  <c:v>ЦЕЛЕВА СУБСИДИЯ ЗА КР</c:v>
                </c:pt>
                <c:pt idx="3">
                  <c:v>СОБСТВЕНИ ПРИХОДИ ЗА ДЕЛЕГ.БЮДЖЕТИ</c:v>
                </c:pt>
                <c:pt idx="4">
                  <c:v>ДАНЪЧНИ ПРИХОДИ</c:v>
                </c:pt>
                <c:pt idx="5">
                  <c:v>НЕДАНЪЧНИ ПРИХОДИ</c:v>
                </c:pt>
                <c:pt idx="6">
                  <c:v>ПРЕХОДЕН ОСТАТЪК</c:v>
                </c:pt>
              </c:strCache>
            </c:strRef>
          </c:cat>
          <c:val>
            <c:numRef>
              <c:f>Sheet2!$H$71:$H$77</c:f>
              <c:numCache>
                <c:formatCode>General</c:formatCode>
                <c:ptCount val="7"/>
              </c:numCache>
            </c:numRef>
          </c:val>
        </c:ser>
        <c:dLbls>
          <c:showCatName val="1"/>
          <c:showPercent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1.7045454545454544E-2"/>
          <c:y val="0.72213030775479192"/>
          <c:w val="0.47500023860653778"/>
          <c:h val="0.9351088518261341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bg-BG"/>
        </a:p>
      </c:txPr>
    </c:legend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75" b="1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bg-BG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bg-BG"/>
              <a:t>ПРИХОДИ ЗА ДЪРЖАВНИ ДЕЙНОСТИ ПО БЮДЖЕТА  
ЗА 2009 Г.</a:t>
            </a:r>
          </a:p>
        </c:rich>
      </c:tx>
      <c:layout>
        <c:manualLayout>
          <c:xMode val="edge"/>
          <c:yMode val="edge"/>
          <c:x val="0.2417984264725111"/>
          <c:y val="2.7960526315789474E-2"/>
        </c:manualLayout>
      </c:layout>
      <c:spPr>
        <a:noFill/>
        <a:ln w="25400">
          <a:noFill/>
        </a:ln>
      </c:spPr>
    </c:title>
    <c:view3D>
      <c:perspective val="0"/>
    </c:view3D>
    <c:plotArea>
      <c:layout>
        <c:manualLayout>
          <c:layoutTarget val="inner"/>
          <c:xMode val="edge"/>
          <c:yMode val="edge"/>
          <c:x val="0.2758203337520016"/>
          <c:y val="0.32072368421052633"/>
          <c:w val="0.43985445294372066"/>
          <c:h val="0.23519736842105263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17"/>
          <c:dPt>
            <c:idx val="0"/>
          </c:dPt>
          <c:dPt>
            <c:idx val="1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6.0201908695376748E-2"/>
                  <c:y val="-2.9567447161210132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bg-BG"/>
                </a:p>
              </c:txPr>
              <c:dLblPos val="bestFit"/>
              <c:showCatName val="1"/>
              <c:showPercent val="1"/>
            </c:dLbl>
            <c:dLbl>
              <c:idx val="1"/>
              <c:layout>
                <c:manualLayout>
                  <c:x val="0.12075431557655461"/>
                  <c:y val="-2.7696677717916795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bg-BG"/>
                </a:p>
              </c:txPr>
              <c:dLblPos val="bestFit"/>
              <c:showCatName val="1"/>
              <c:showPercent val="1"/>
            </c:dLbl>
            <c:dLbl>
              <c:idx val="2"/>
              <c:layout>
                <c:manualLayout>
                  <c:x val="-2.6704059353244429E-2"/>
                  <c:y val="-8.8447990053874426E-3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bg-BG"/>
                </a:p>
              </c:txPr>
              <c:dLblPos val="bestFit"/>
              <c:showCatName val="1"/>
              <c:showPercent val="1"/>
            </c:dLbl>
            <c:dLbl>
              <c:idx val="3"/>
              <c:layout>
                <c:manualLayout>
                  <c:x val="3.6173747999001263E-2"/>
                  <c:y val="-5.8221957452686844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bg-BG"/>
                </a:p>
              </c:txPr>
              <c:dLblPos val="bestFit"/>
              <c:showCatName val="1"/>
              <c:showPercent val="1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9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CatName val="1"/>
            <c:showPercent val="1"/>
          </c:dLbls>
          <c:cat>
            <c:strRef>
              <c:f>Sheet2!$A$28:$A$31</c:f>
              <c:strCache>
                <c:ptCount val="4"/>
                <c:pt idx="0">
                  <c:v>СОБСТВЕНИ ПРИХОДИ</c:v>
                </c:pt>
                <c:pt idx="1">
                  <c:v>ОБЩА СУБСИДИЯ ЗА ДЪРЖАВНИ ДЕЙНОСТИ</c:v>
                </c:pt>
                <c:pt idx="2">
                  <c:v>ЦЕЛЕВА СУБСИДИЯ ЗА КР</c:v>
                </c:pt>
                <c:pt idx="3">
                  <c:v>ПРЕХОДЕН ОСТАТЪК</c:v>
                </c:pt>
              </c:strCache>
            </c:strRef>
          </c:cat>
          <c:val>
            <c:numRef>
              <c:f>Sheet2!$B$28:$B$31</c:f>
              <c:numCache>
                <c:formatCode>General</c:formatCode>
                <c:ptCount val="4"/>
                <c:pt idx="0">
                  <c:v>3100</c:v>
                </c:pt>
                <c:pt idx="1">
                  <c:v>3848260</c:v>
                </c:pt>
                <c:pt idx="2">
                  <c:v>87051</c:v>
                </c:pt>
                <c:pt idx="3">
                  <c:v>263790</c:v>
                </c:pt>
              </c:numCache>
            </c:numRef>
          </c:val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explosion val="17"/>
          <c:dPt>
            <c:idx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</c:dPt>
          <c:dPt>
            <c:idx val="2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9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CatName val="1"/>
            <c:showPercent val="1"/>
          </c:dLbls>
          <c:cat>
            <c:strRef>
              <c:f>Sheet2!$A$28:$A$31</c:f>
              <c:strCache>
                <c:ptCount val="4"/>
                <c:pt idx="0">
                  <c:v>СОБСТВЕНИ ПРИХОДИ</c:v>
                </c:pt>
                <c:pt idx="1">
                  <c:v>ОБЩА СУБСИДИЯ ЗА ДЪРЖАВНИ ДЕЙНОСТИ</c:v>
                </c:pt>
                <c:pt idx="2">
                  <c:v>ЦЕЛЕВА СУБСИДИЯ ЗА КР</c:v>
                </c:pt>
                <c:pt idx="3">
                  <c:v>ПРЕХОДЕН ОСТАТЪК</c:v>
                </c:pt>
              </c:strCache>
            </c:strRef>
          </c:cat>
          <c:val>
            <c:numRef>
              <c:f>Sheet2!$C$28:$C$31</c:f>
              <c:numCache>
                <c:formatCode>0.0</c:formatCode>
                <c:ptCount val="4"/>
                <c:pt idx="0">
                  <c:v>1.1751772243072141</c:v>
                </c:pt>
                <c:pt idx="1">
                  <c:v>91.577247256854207</c:v>
                </c:pt>
                <c:pt idx="3">
                  <c:v>6.277424616290368</c:v>
                </c:pt>
              </c:numCache>
            </c:numRef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explosion val="17"/>
          <c:dPt>
            <c:idx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</c:dPt>
          <c:dPt>
            <c:idx val="3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9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CatName val="1"/>
            <c:showPercent val="1"/>
          </c:dLbls>
          <c:cat>
            <c:strRef>
              <c:f>Sheet2!$A$28:$A$31</c:f>
              <c:strCache>
                <c:ptCount val="4"/>
                <c:pt idx="0">
                  <c:v>СОБСТВЕНИ ПРИХОДИ</c:v>
                </c:pt>
                <c:pt idx="1">
                  <c:v>ОБЩА СУБСИДИЯ ЗА ДЪРЖАВНИ ДЕЙНОСТИ</c:v>
                </c:pt>
                <c:pt idx="2">
                  <c:v>ЦЕЛЕВА СУБСИДИЯ ЗА КР</c:v>
                </c:pt>
                <c:pt idx="3">
                  <c:v>ПРЕХОДЕН ОСТАТЪК</c:v>
                </c:pt>
              </c:strCache>
            </c:strRef>
          </c:cat>
          <c:val>
            <c:numRef>
              <c:f>Sheet2!$D$28:$D$31</c:f>
              <c:numCache>
                <c:formatCode>General</c:formatCode>
                <c:ptCount val="4"/>
              </c:numCache>
            </c:numRef>
          </c:val>
        </c:ser>
        <c:ser>
          <c:idx val="3"/>
          <c:order val="3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explosion val="17"/>
          <c:dPt>
            <c:idx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</c:dPt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9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CatName val="1"/>
            <c:showPercent val="1"/>
          </c:dLbls>
          <c:cat>
            <c:strRef>
              <c:f>Sheet2!$A$28:$A$31</c:f>
              <c:strCache>
                <c:ptCount val="4"/>
                <c:pt idx="0">
                  <c:v>СОБСТВЕНИ ПРИХОДИ</c:v>
                </c:pt>
                <c:pt idx="1">
                  <c:v>ОБЩА СУБСИДИЯ ЗА ДЪРЖАВНИ ДЕЙНОСТИ</c:v>
                </c:pt>
                <c:pt idx="2">
                  <c:v>ЦЕЛЕВА СУБСИДИЯ ЗА КР</c:v>
                </c:pt>
                <c:pt idx="3">
                  <c:v>ПРЕХОДЕН ОСТАТЪК</c:v>
                </c:pt>
              </c:strCache>
            </c:strRef>
          </c:cat>
          <c:val>
            <c:numRef>
              <c:f>Sheet2!$E$28:$E$31</c:f>
              <c:numCache>
                <c:formatCode>General</c:formatCode>
                <c:ptCount val="4"/>
              </c:numCache>
            </c:numRef>
          </c:val>
        </c:ser>
        <c:ser>
          <c:idx val="4"/>
          <c:order val="4"/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explosion val="17"/>
          <c:dPt>
            <c:idx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9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CatName val="1"/>
            <c:showPercent val="1"/>
          </c:dLbls>
          <c:cat>
            <c:strRef>
              <c:f>Sheet2!$A$28:$A$31</c:f>
              <c:strCache>
                <c:ptCount val="4"/>
                <c:pt idx="0">
                  <c:v>СОБСТВЕНИ ПРИХОДИ</c:v>
                </c:pt>
                <c:pt idx="1">
                  <c:v>ОБЩА СУБСИДИЯ ЗА ДЪРЖАВНИ ДЕЙНОСТИ</c:v>
                </c:pt>
                <c:pt idx="2">
                  <c:v>ЦЕЛЕВА СУБСИДИЯ ЗА КР</c:v>
                </c:pt>
                <c:pt idx="3">
                  <c:v>ПРЕХОДЕН ОСТАТЪК</c:v>
                </c:pt>
              </c:strCache>
            </c:strRef>
          </c:cat>
          <c:val>
            <c:numRef>
              <c:f>Sheet2!$F$28:$F$31</c:f>
              <c:numCache>
                <c:formatCode>General</c:formatCode>
                <c:ptCount val="4"/>
              </c:numCache>
            </c:numRef>
          </c:val>
        </c:ser>
        <c:ser>
          <c:idx val="5"/>
          <c:order val="5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explosion val="17"/>
          <c:dPt>
            <c:idx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9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CatName val="1"/>
            <c:showPercent val="1"/>
          </c:dLbls>
          <c:cat>
            <c:strRef>
              <c:f>Sheet2!$A$28:$A$31</c:f>
              <c:strCache>
                <c:ptCount val="4"/>
                <c:pt idx="0">
                  <c:v>СОБСТВЕНИ ПРИХОДИ</c:v>
                </c:pt>
                <c:pt idx="1">
                  <c:v>ОБЩА СУБСИДИЯ ЗА ДЪРЖАВНИ ДЕЙНОСТИ</c:v>
                </c:pt>
                <c:pt idx="2">
                  <c:v>ЦЕЛЕВА СУБСИДИЯ ЗА КР</c:v>
                </c:pt>
                <c:pt idx="3">
                  <c:v>ПРЕХОДЕН ОСТАТЪК</c:v>
                </c:pt>
              </c:strCache>
            </c:strRef>
          </c:cat>
          <c:val>
            <c:numRef>
              <c:f>Sheet2!$G$28:$G$31</c:f>
              <c:numCache>
                <c:formatCode>General</c:formatCode>
                <c:ptCount val="4"/>
              </c:numCache>
            </c:numRef>
          </c:val>
        </c:ser>
        <c:ser>
          <c:idx val="6"/>
          <c:order val="6"/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explosion val="17"/>
          <c:dPt>
            <c:idx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9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CatName val="1"/>
            <c:showPercent val="1"/>
          </c:dLbls>
          <c:cat>
            <c:strRef>
              <c:f>Sheet2!$A$28:$A$31</c:f>
              <c:strCache>
                <c:ptCount val="4"/>
                <c:pt idx="0">
                  <c:v>СОБСТВЕНИ ПРИХОДИ</c:v>
                </c:pt>
                <c:pt idx="1">
                  <c:v>ОБЩА СУБСИДИЯ ЗА ДЪРЖАВНИ ДЕЙНОСТИ</c:v>
                </c:pt>
                <c:pt idx="2">
                  <c:v>ЦЕЛЕВА СУБСИДИЯ ЗА КР</c:v>
                </c:pt>
                <c:pt idx="3">
                  <c:v>ПРЕХОДЕН ОСТАТЪК</c:v>
                </c:pt>
              </c:strCache>
            </c:strRef>
          </c:cat>
          <c:val>
            <c:numRef>
              <c:f>Sheet2!$H$28:$H$31</c:f>
              <c:numCache>
                <c:formatCode>General</c:formatCode>
                <c:ptCount val="4"/>
              </c:numCache>
            </c:numRef>
          </c:val>
        </c:ser>
        <c:dLbls>
          <c:showCatName val="1"/>
          <c:showPercent val="1"/>
        </c:dLbls>
      </c:pie3DChart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1057120897554877"/>
          <c:y val="0.78125"/>
          <c:w val="0.76670767915857418"/>
          <c:h val="0.15460526315789469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bg-BG"/>
        </a:p>
      </c:txPr>
    </c:legend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1.xml"/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809625</xdr:colOff>
      <xdr:row>185</xdr:row>
      <xdr:rowOff>0</xdr:rowOff>
    </xdr:from>
    <xdr:to>
      <xdr:col>11</xdr:col>
      <xdr:colOff>238125</xdr:colOff>
      <xdr:row>185</xdr:row>
      <xdr:rowOff>0</xdr:rowOff>
    </xdr:to>
    <xdr:graphicFrame macro="">
      <xdr:nvGraphicFramePr>
        <xdr:cNvPr id="2101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247650</xdr:colOff>
      <xdr:row>185</xdr:row>
      <xdr:rowOff>0</xdr:rowOff>
    </xdr:from>
    <xdr:to>
      <xdr:col>10</xdr:col>
      <xdr:colOff>371475</xdr:colOff>
      <xdr:row>185</xdr:row>
      <xdr:rowOff>0</xdr:rowOff>
    </xdr:to>
    <xdr:graphicFrame macro="">
      <xdr:nvGraphicFramePr>
        <xdr:cNvPr id="2102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104775</xdr:colOff>
      <xdr:row>185</xdr:row>
      <xdr:rowOff>0</xdr:rowOff>
    </xdr:from>
    <xdr:to>
      <xdr:col>6</xdr:col>
      <xdr:colOff>600075</xdr:colOff>
      <xdr:row>185</xdr:row>
      <xdr:rowOff>0</xdr:rowOff>
    </xdr:to>
    <xdr:graphicFrame macro="">
      <xdr:nvGraphicFramePr>
        <xdr:cNvPr id="2103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104775</xdr:colOff>
      <xdr:row>185</xdr:row>
      <xdr:rowOff>0</xdr:rowOff>
    </xdr:from>
    <xdr:to>
      <xdr:col>6</xdr:col>
      <xdr:colOff>600075</xdr:colOff>
      <xdr:row>185</xdr:row>
      <xdr:rowOff>0</xdr:rowOff>
    </xdr:to>
    <xdr:graphicFrame macro="">
      <xdr:nvGraphicFramePr>
        <xdr:cNvPr id="2104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590550</xdr:colOff>
      <xdr:row>185</xdr:row>
      <xdr:rowOff>0</xdr:rowOff>
    </xdr:from>
    <xdr:to>
      <xdr:col>7</xdr:col>
      <xdr:colOff>533400</xdr:colOff>
      <xdr:row>185</xdr:row>
      <xdr:rowOff>0</xdr:rowOff>
    </xdr:to>
    <xdr:graphicFrame macro="">
      <xdr:nvGraphicFramePr>
        <xdr:cNvPr id="2105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314325</xdr:colOff>
      <xdr:row>185</xdr:row>
      <xdr:rowOff>0</xdr:rowOff>
    </xdr:from>
    <xdr:to>
      <xdr:col>7</xdr:col>
      <xdr:colOff>533400</xdr:colOff>
      <xdr:row>185</xdr:row>
      <xdr:rowOff>0</xdr:rowOff>
    </xdr:to>
    <xdr:graphicFrame macro="">
      <xdr:nvGraphicFramePr>
        <xdr:cNvPr id="2106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590550</xdr:colOff>
      <xdr:row>185</xdr:row>
      <xdr:rowOff>0</xdr:rowOff>
    </xdr:from>
    <xdr:to>
      <xdr:col>7</xdr:col>
      <xdr:colOff>9525</xdr:colOff>
      <xdr:row>185</xdr:row>
      <xdr:rowOff>0</xdr:rowOff>
    </xdr:to>
    <xdr:graphicFrame macro="">
      <xdr:nvGraphicFramePr>
        <xdr:cNvPr id="2107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66675</xdr:colOff>
      <xdr:row>185</xdr:row>
      <xdr:rowOff>0</xdr:rowOff>
    </xdr:from>
    <xdr:to>
      <xdr:col>6</xdr:col>
      <xdr:colOff>600075</xdr:colOff>
      <xdr:row>185</xdr:row>
      <xdr:rowOff>0</xdr:rowOff>
    </xdr:to>
    <xdr:graphicFrame macro="">
      <xdr:nvGraphicFramePr>
        <xdr:cNvPr id="2108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590550</xdr:colOff>
      <xdr:row>185</xdr:row>
      <xdr:rowOff>0</xdr:rowOff>
    </xdr:from>
    <xdr:to>
      <xdr:col>5</xdr:col>
      <xdr:colOff>352425</xdr:colOff>
      <xdr:row>185</xdr:row>
      <xdr:rowOff>0</xdr:rowOff>
    </xdr:to>
    <xdr:graphicFrame macro="">
      <xdr:nvGraphicFramePr>
        <xdr:cNvPr id="2109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104775</xdr:colOff>
      <xdr:row>185</xdr:row>
      <xdr:rowOff>0</xdr:rowOff>
    </xdr:from>
    <xdr:to>
      <xdr:col>5</xdr:col>
      <xdr:colOff>342900</xdr:colOff>
      <xdr:row>185</xdr:row>
      <xdr:rowOff>0</xdr:rowOff>
    </xdr:to>
    <xdr:graphicFrame macro="">
      <xdr:nvGraphicFramePr>
        <xdr:cNvPr id="2110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590550</xdr:colOff>
      <xdr:row>185</xdr:row>
      <xdr:rowOff>0</xdr:rowOff>
    </xdr:from>
    <xdr:to>
      <xdr:col>5</xdr:col>
      <xdr:colOff>352425</xdr:colOff>
      <xdr:row>185</xdr:row>
      <xdr:rowOff>0</xdr:rowOff>
    </xdr:to>
    <xdr:graphicFrame macro="">
      <xdr:nvGraphicFramePr>
        <xdr:cNvPr id="2111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95250</xdr:colOff>
      <xdr:row>185</xdr:row>
      <xdr:rowOff>0</xdr:rowOff>
    </xdr:from>
    <xdr:to>
      <xdr:col>6</xdr:col>
      <xdr:colOff>476250</xdr:colOff>
      <xdr:row>185</xdr:row>
      <xdr:rowOff>0</xdr:rowOff>
    </xdr:to>
    <xdr:graphicFrame macro="">
      <xdr:nvGraphicFramePr>
        <xdr:cNvPr id="2112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38100</xdr:colOff>
      <xdr:row>185</xdr:row>
      <xdr:rowOff>0</xdr:rowOff>
    </xdr:from>
    <xdr:to>
      <xdr:col>6</xdr:col>
      <xdr:colOff>133350</xdr:colOff>
      <xdr:row>185</xdr:row>
      <xdr:rowOff>0</xdr:rowOff>
    </xdr:to>
    <xdr:graphicFrame macro="">
      <xdr:nvGraphicFramePr>
        <xdr:cNvPr id="2113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1800225</xdr:colOff>
      <xdr:row>185</xdr:row>
      <xdr:rowOff>0</xdr:rowOff>
    </xdr:from>
    <xdr:to>
      <xdr:col>1</xdr:col>
      <xdr:colOff>28575</xdr:colOff>
      <xdr:row>185</xdr:row>
      <xdr:rowOff>0</xdr:rowOff>
    </xdr:to>
    <xdr:graphicFrame macro="">
      <xdr:nvGraphicFramePr>
        <xdr:cNvPr id="2114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47625</xdr:colOff>
      <xdr:row>185</xdr:row>
      <xdr:rowOff>0</xdr:rowOff>
    </xdr:from>
    <xdr:to>
      <xdr:col>6</xdr:col>
      <xdr:colOff>476250</xdr:colOff>
      <xdr:row>185</xdr:row>
      <xdr:rowOff>0</xdr:rowOff>
    </xdr:to>
    <xdr:graphicFrame macro="">
      <xdr:nvGraphicFramePr>
        <xdr:cNvPr id="2115" name="Chart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2</xdr:col>
      <xdr:colOff>561975</xdr:colOff>
      <xdr:row>185</xdr:row>
      <xdr:rowOff>0</xdr:rowOff>
    </xdr:from>
    <xdr:to>
      <xdr:col>2</xdr:col>
      <xdr:colOff>590550</xdr:colOff>
      <xdr:row>185</xdr:row>
      <xdr:rowOff>0</xdr:rowOff>
    </xdr:to>
    <xdr:graphicFrame macro="">
      <xdr:nvGraphicFramePr>
        <xdr:cNvPr id="2116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590550</xdr:colOff>
      <xdr:row>0</xdr:row>
      <xdr:rowOff>314325</xdr:rowOff>
    </xdr:from>
    <xdr:to>
      <xdr:col>15</xdr:col>
      <xdr:colOff>19050</xdr:colOff>
      <xdr:row>27</xdr:row>
      <xdr:rowOff>9525</xdr:rowOff>
    </xdr:to>
    <xdr:graphicFrame macro="">
      <xdr:nvGraphicFramePr>
        <xdr:cNvPr id="8201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304800</xdr:colOff>
      <xdr:row>35</xdr:row>
      <xdr:rowOff>28575</xdr:rowOff>
    </xdr:from>
    <xdr:to>
      <xdr:col>14</xdr:col>
      <xdr:colOff>247650</xdr:colOff>
      <xdr:row>57</xdr:row>
      <xdr:rowOff>0</xdr:rowOff>
    </xdr:to>
    <xdr:graphicFrame macro="">
      <xdr:nvGraphicFramePr>
        <xdr:cNvPr id="8202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1238250</xdr:colOff>
      <xdr:row>125</xdr:row>
      <xdr:rowOff>28575</xdr:rowOff>
    </xdr:from>
    <xdr:to>
      <xdr:col>7</xdr:col>
      <xdr:colOff>561975</xdr:colOff>
      <xdr:row>150</xdr:row>
      <xdr:rowOff>19050</xdr:rowOff>
    </xdr:to>
    <xdr:graphicFrame macro="">
      <xdr:nvGraphicFramePr>
        <xdr:cNvPr id="6162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57150</xdr:colOff>
      <xdr:row>79</xdr:row>
      <xdr:rowOff>114300</xdr:rowOff>
    </xdr:from>
    <xdr:to>
      <xdr:col>8</xdr:col>
      <xdr:colOff>571500</xdr:colOff>
      <xdr:row>115</xdr:row>
      <xdr:rowOff>9525</xdr:rowOff>
    </xdr:to>
    <xdr:graphicFrame macro="">
      <xdr:nvGraphicFramePr>
        <xdr:cNvPr id="6163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552450</xdr:colOff>
      <xdr:row>32</xdr:row>
      <xdr:rowOff>114300</xdr:rowOff>
    </xdr:from>
    <xdr:to>
      <xdr:col>8</xdr:col>
      <xdr:colOff>523875</xdr:colOff>
      <xdr:row>68</xdr:row>
      <xdr:rowOff>76200</xdr:rowOff>
    </xdr:to>
    <xdr:graphicFrame macro="">
      <xdr:nvGraphicFramePr>
        <xdr:cNvPr id="6164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6"/>
  <sheetViews>
    <sheetView tabSelected="1" zoomScaleNormal="100" workbookViewId="0">
      <selection activeCell="K120" sqref="K120"/>
    </sheetView>
  </sheetViews>
  <sheetFormatPr defaultRowHeight="12.75"/>
  <cols>
    <col min="1" max="1" width="41.7109375" customWidth="1"/>
    <col min="2" max="2" width="7.28515625" customWidth="1"/>
    <col min="3" max="3" width="11.28515625" customWidth="1"/>
    <col min="4" max="4" width="13.42578125" customWidth="1"/>
    <col min="5" max="5" width="12.7109375" customWidth="1"/>
    <col min="6" max="6" width="11.42578125" style="1" customWidth="1"/>
    <col min="7" max="7" width="8.85546875" customWidth="1"/>
  </cols>
  <sheetData>
    <row r="1" spans="1:8" ht="15">
      <c r="A1" s="85"/>
      <c r="B1" s="85"/>
      <c r="C1" s="85"/>
      <c r="D1" s="85"/>
      <c r="E1" s="85"/>
      <c r="F1" s="85"/>
      <c r="G1" s="85"/>
      <c r="H1" s="85"/>
    </row>
    <row r="2" spans="1:8" ht="15">
      <c r="A2" s="83" t="s">
        <v>0</v>
      </c>
      <c r="B2" s="83"/>
      <c r="C2" s="83"/>
      <c r="D2" s="83"/>
      <c r="E2" s="83"/>
      <c r="F2" s="83"/>
      <c r="G2" s="83"/>
      <c r="H2" s="83"/>
    </row>
    <row r="3" spans="1:8" s="1" customFormat="1" ht="15.75">
      <c r="A3" s="84" t="s">
        <v>1</v>
      </c>
      <c r="B3" s="84"/>
      <c r="C3" s="84"/>
      <c r="D3" s="84"/>
      <c r="E3" s="84"/>
      <c r="F3" s="84"/>
      <c r="G3" s="84"/>
      <c r="H3" s="84"/>
    </row>
    <row r="4" spans="1:8" s="1" customFormat="1" ht="42" customHeight="1">
      <c r="A4" s="82" t="s">
        <v>217</v>
      </c>
      <c r="B4" s="82"/>
      <c r="C4" s="82"/>
      <c r="D4" s="82"/>
      <c r="E4" s="82"/>
      <c r="F4" s="82"/>
      <c r="G4" s="82"/>
      <c r="H4" s="82"/>
    </row>
    <row r="5" spans="1:8" ht="15.75">
      <c r="A5" s="9"/>
      <c r="B5" s="9"/>
      <c r="C5" s="9"/>
      <c r="D5" s="9"/>
      <c r="E5" s="9"/>
      <c r="F5" s="10"/>
      <c r="G5" s="11"/>
      <c r="H5" s="11"/>
    </row>
    <row r="6" spans="1:8" ht="120" customHeight="1">
      <c r="A6" s="12" t="s">
        <v>2</v>
      </c>
      <c r="B6" s="13" t="s">
        <v>3</v>
      </c>
      <c r="C6" s="13" t="s">
        <v>175</v>
      </c>
      <c r="D6" s="13" t="s">
        <v>176</v>
      </c>
      <c r="E6" s="14" t="s">
        <v>177</v>
      </c>
      <c r="F6" s="15" t="s">
        <v>178</v>
      </c>
      <c r="G6" s="16" t="s">
        <v>195</v>
      </c>
      <c r="H6" s="17" t="s">
        <v>196</v>
      </c>
    </row>
    <row r="7" spans="1:8" ht="15.75" customHeight="1">
      <c r="A7" s="18" t="s">
        <v>96</v>
      </c>
      <c r="B7" s="18" t="s">
        <v>97</v>
      </c>
      <c r="C7" s="18">
        <v>1</v>
      </c>
      <c r="D7" s="19">
        <v>2</v>
      </c>
      <c r="E7" s="20">
        <v>3</v>
      </c>
      <c r="F7" s="21">
        <v>4</v>
      </c>
      <c r="G7" s="22">
        <v>5</v>
      </c>
      <c r="H7" s="23">
        <v>6</v>
      </c>
    </row>
    <row r="8" spans="1:8" ht="23.25" customHeight="1">
      <c r="A8" s="24" t="s">
        <v>198</v>
      </c>
      <c r="B8" s="25"/>
      <c r="C8" s="25"/>
      <c r="D8" s="26"/>
      <c r="E8" s="27"/>
      <c r="F8" s="28"/>
      <c r="G8" s="29"/>
      <c r="H8" s="30"/>
    </row>
    <row r="9" spans="1:8" ht="15.75" customHeight="1">
      <c r="A9" s="31" t="s">
        <v>168</v>
      </c>
      <c r="B9" s="25"/>
      <c r="C9" s="25"/>
      <c r="D9" s="26"/>
      <c r="E9" s="27"/>
      <c r="F9" s="28"/>
      <c r="G9" s="29"/>
      <c r="H9" s="30"/>
    </row>
    <row r="10" spans="1:8" ht="15.75" customHeight="1">
      <c r="A10" s="28" t="s">
        <v>25</v>
      </c>
      <c r="B10" s="32" t="s">
        <v>26</v>
      </c>
      <c r="C10" s="25">
        <f>C11+C12</f>
        <v>0</v>
      </c>
      <c r="D10" s="25">
        <f>D11+D12</f>
        <v>0</v>
      </c>
      <c r="E10" s="25">
        <f>E11+E12</f>
        <v>0</v>
      </c>
      <c r="F10" s="25">
        <f>F11+F12</f>
        <v>1005</v>
      </c>
      <c r="G10" s="29"/>
      <c r="H10" s="30"/>
    </row>
    <row r="11" spans="1:8" ht="37.5" customHeight="1">
      <c r="A11" s="33" t="s">
        <v>89</v>
      </c>
      <c r="B11" s="34" t="s">
        <v>28</v>
      </c>
      <c r="C11" s="25">
        <v>0</v>
      </c>
      <c r="D11" s="26">
        <v>0</v>
      </c>
      <c r="E11" s="27">
        <v>0</v>
      </c>
      <c r="F11" s="28">
        <v>510</v>
      </c>
      <c r="G11" s="29"/>
      <c r="H11" s="30"/>
    </row>
    <row r="12" spans="1:8" ht="15.75" customHeight="1">
      <c r="A12" s="35" t="s">
        <v>29</v>
      </c>
      <c r="B12" s="34" t="s">
        <v>27</v>
      </c>
      <c r="C12" s="25">
        <v>0</v>
      </c>
      <c r="D12" s="26">
        <v>0</v>
      </c>
      <c r="E12" s="27">
        <v>0</v>
      </c>
      <c r="F12" s="28">
        <v>495</v>
      </c>
      <c r="G12" s="29"/>
      <c r="H12" s="30"/>
    </row>
    <row r="13" spans="1:8" ht="15.75" customHeight="1">
      <c r="A13" s="28" t="s">
        <v>35</v>
      </c>
      <c r="B13" s="32" t="s">
        <v>36</v>
      </c>
      <c r="C13" s="25">
        <f>C14+C15</f>
        <v>0</v>
      </c>
      <c r="D13" s="25">
        <f>D14+D15</f>
        <v>0</v>
      </c>
      <c r="E13" s="25">
        <f>E14+E15</f>
        <v>0</v>
      </c>
      <c r="F13" s="25">
        <f>F14+F15</f>
        <v>2095</v>
      </c>
      <c r="G13" s="29"/>
      <c r="H13" s="30"/>
    </row>
    <row r="14" spans="1:8" ht="36.75" customHeight="1">
      <c r="A14" s="33" t="s">
        <v>91</v>
      </c>
      <c r="B14" s="34" t="s">
        <v>43</v>
      </c>
      <c r="C14" s="25">
        <v>0</v>
      </c>
      <c r="D14" s="26">
        <v>0</v>
      </c>
      <c r="E14" s="27">
        <v>0</v>
      </c>
      <c r="F14" s="28">
        <v>1900</v>
      </c>
      <c r="G14" s="29"/>
      <c r="H14" s="30"/>
    </row>
    <row r="15" spans="1:8" ht="15.75" customHeight="1">
      <c r="A15" s="30" t="s">
        <v>46</v>
      </c>
      <c r="B15" s="34" t="s">
        <v>47</v>
      </c>
      <c r="C15" s="25">
        <v>0</v>
      </c>
      <c r="D15" s="26">
        <v>0</v>
      </c>
      <c r="E15" s="27">
        <v>0</v>
      </c>
      <c r="F15" s="28">
        <v>195</v>
      </c>
      <c r="G15" s="29"/>
      <c r="H15" s="30"/>
    </row>
    <row r="16" spans="1:8" s="1" customFormat="1" ht="15.75" customHeight="1">
      <c r="A16" s="28" t="s">
        <v>194</v>
      </c>
      <c r="B16" s="32"/>
      <c r="C16" s="36">
        <f>C10+C13</f>
        <v>0</v>
      </c>
      <c r="D16" s="36">
        <f>D10+D13</f>
        <v>0</v>
      </c>
      <c r="E16" s="36">
        <f>E10+E13</f>
        <v>0</v>
      </c>
      <c r="F16" s="36">
        <f>F10+F13</f>
        <v>3100</v>
      </c>
      <c r="G16" s="37"/>
      <c r="H16" s="28"/>
    </row>
    <row r="17" spans="1:8" ht="15.75" customHeight="1">
      <c r="A17" s="30"/>
      <c r="B17" s="34"/>
      <c r="C17" s="25"/>
      <c r="D17" s="26"/>
      <c r="E17" s="27"/>
      <c r="F17" s="28"/>
      <c r="G17" s="29"/>
      <c r="H17" s="30"/>
    </row>
    <row r="18" spans="1:8" ht="15.75">
      <c r="A18" s="28" t="s">
        <v>203</v>
      </c>
      <c r="B18" s="38"/>
      <c r="C18" s="38"/>
      <c r="D18" s="28"/>
      <c r="E18" s="39"/>
      <c r="F18" s="28"/>
      <c r="G18" s="29"/>
      <c r="H18" s="40"/>
    </row>
    <row r="19" spans="1:8" ht="31.5">
      <c r="A19" s="41" t="s">
        <v>4</v>
      </c>
      <c r="B19" s="38" t="s">
        <v>5</v>
      </c>
      <c r="C19" s="28">
        <f>C20</f>
        <v>3169380</v>
      </c>
      <c r="D19" s="28">
        <f>D20</f>
        <v>3872219</v>
      </c>
      <c r="E19" s="39">
        <f>E20</f>
        <v>3872219</v>
      </c>
      <c r="F19" s="28">
        <f>F20</f>
        <v>3935311</v>
      </c>
      <c r="G19" s="42">
        <f t="shared" ref="G19:G26" si="0">F19/C19*100</f>
        <v>124.16658778688576</v>
      </c>
      <c r="H19" s="43">
        <f t="shared" ref="H19:H26" si="1">F19/E19*100</f>
        <v>101.6293499928594</v>
      </c>
    </row>
    <row r="20" spans="1:8" ht="15.75">
      <c r="A20" s="30" t="s">
        <v>6</v>
      </c>
      <c r="B20" s="34" t="s">
        <v>7</v>
      </c>
      <c r="C20" s="28">
        <f>C21+C22+C24</f>
        <v>3169380</v>
      </c>
      <c r="D20" s="30">
        <f>D21+D22+D23+D24</f>
        <v>3872219</v>
      </c>
      <c r="E20" s="30">
        <f>E21+E22+E23+E24</f>
        <v>3872219</v>
      </c>
      <c r="F20" s="28">
        <f>F21+F22+F24</f>
        <v>3935311</v>
      </c>
      <c r="G20" s="44">
        <f t="shared" si="0"/>
        <v>124.16658778688576</v>
      </c>
      <c r="H20" s="45">
        <f t="shared" si="1"/>
        <v>101.6293499928594</v>
      </c>
    </row>
    <row r="21" spans="1:8" ht="30.75">
      <c r="A21" s="33" t="s">
        <v>174</v>
      </c>
      <c r="B21" s="23" t="s">
        <v>8</v>
      </c>
      <c r="C21" s="28">
        <v>3120925</v>
      </c>
      <c r="D21" s="30">
        <v>3499850</v>
      </c>
      <c r="E21" s="30">
        <v>3499850</v>
      </c>
      <c r="F21" s="28">
        <v>3848260</v>
      </c>
      <c r="G21" s="44">
        <f t="shared" si="0"/>
        <v>123.30510986326169</v>
      </c>
      <c r="H21" s="45">
        <f t="shared" si="1"/>
        <v>109.95499807134593</v>
      </c>
    </row>
    <row r="22" spans="1:8" ht="45.75">
      <c r="A22" s="33" t="s">
        <v>9</v>
      </c>
      <c r="B22" s="23" t="s">
        <v>10</v>
      </c>
      <c r="C22" s="28">
        <v>48455</v>
      </c>
      <c r="D22" s="46">
        <v>134612</v>
      </c>
      <c r="E22" s="47">
        <v>134612</v>
      </c>
      <c r="F22" s="28">
        <v>87051</v>
      </c>
      <c r="G22" s="44">
        <f t="shared" si="0"/>
        <v>179.65328655453513</v>
      </c>
      <c r="H22" s="45">
        <f t="shared" si="1"/>
        <v>64.668083083231807</v>
      </c>
    </row>
    <row r="23" spans="1:8" ht="30.75">
      <c r="A23" s="33" t="s">
        <v>197</v>
      </c>
      <c r="B23" s="23" t="s">
        <v>132</v>
      </c>
      <c r="C23" s="28">
        <v>0</v>
      </c>
      <c r="D23" s="46">
        <v>45561</v>
      </c>
      <c r="E23" s="47">
        <v>45561</v>
      </c>
      <c r="F23" s="28">
        <v>0</v>
      </c>
      <c r="G23" s="48"/>
      <c r="H23" s="40"/>
    </row>
    <row r="24" spans="1:8" ht="30.75">
      <c r="A24" s="33" t="s">
        <v>179</v>
      </c>
      <c r="B24" s="23" t="s">
        <v>180</v>
      </c>
      <c r="C24" s="28">
        <v>0</v>
      </c>
      <c r="D24" s="46">
        <v>192196</v>
      </c>
      <c r="E24" s="46">
        <v>192196</v>
      </c>
      <c r="F24" s="28">
        <v>0</v>
      </c>
      <c r="G24" s="44"/>
      <c r="H24" s="45">
        <f t="shared" si="1"/>
        <v>0</v>
      </c>
    </row>
    <row r="25" spans="1:8" ht="15.75">
      <c r="A25" s="33" t="s">
        <v>141</v>
      </c>
      <c r="B25" s="23" t="s">
        <v>142</v>
      </c>
      <c r="C25" s="28"/>
      <c r="D25" s="46">
        <v>0</v>
      </c>
      <c r="E25" s="49">
        <v>0</v>
      </c>
      <c r="F25" s="28"/>
      <c r="G25" s="44"/>
      <c r="H25" s="45"/>
    </row>
    <row r="26" spans="1:8" ht="15.75">
      <c r="A26" s="28" t="s">
        <v>11</v>
      </c>
      <c r="B26" s="38"/>
      <c r="C26" s="28">
        <f>C19</f>
        <v>3169380</v>
      </c>
      <c r="D26" s="28">
        <f>D19</f>
        <v>3872219</v>
      </c>
      <c r="E26" s="39">
        <f>E19</f>
        <v>3872219</v>
      </c>
      <c r="F26" s="28">
        <f>F19</f>
        <v>3935311</v>
      </c>
      <c r="G26" s="42">
        <f t="shared" si="0"/>
        <v>124.16658778688576</v>
      </c>
      <c r="H26" s="43">
        <f t="shared" si="1"/>
        <v>101.6293499928594</v>
      </c>
    </row>
    <row r="27" spans="1:8" ht="15.75">
      <c r="A27" s="28"/>
      <c r="B27" s="38"/>
      <c r="C27" s="28"/>
      <c r="D27" s="28"/>
      <c r="E27" s="39"/>
      <c r="F27" s="28"/>
      <c r="G27" s="29"/>
      <c r="H27" s="30"/>
    </row>
    <row r="28" spans="1:8" s="1" customFormat="1" ht="31.5" customHeight="1">
      <c r="A28" s="41" t="s">
        <v>12</v>
      </c>
      <c r="B28" s="38" t="s">
        <v>13</v>
      </c>
      <c r="C28" s="28">
        <f>C29+C31</f>
        <v>0</v>
      </c>
      <c r="D28" s="28">
        <f>D29+D31</f>
        <v>347665</v>
      </c>
      <c r="E28" s="39">
        <f>E29+E30+E31</f>
        <v>269445</v>
      </c>
      <c r="F28" s="28">
        <f>F29+F31</f>
        <v>0</v>
      </c>
      <c r="G28" s="37"/>
      <c r="H28" s="28"/>
    </row>
    <row r="29" spans="1:8" ht="15.75">
      <c r="A29" s="30" t="s">
        <v>72</v>
      </c>
      <c r="B29" s="34" t="s">
        <v>69</v>
      </c>
      <c r="C29" s="28">
        <v>0</v>
      </c>
      <c r="D29" s="30">
        <v>21084</v>
      </c>
      <c r="E29" s="30">
        <v>21084</v>
      </c>
      <c r="F29" s="28">
        <v>0</v>
      </c>
      <c r="G29" s="29"/>
      <c r="H29" s="30"/>
    </row>
    <row r="30" spans="1:8" ht="15.75">
      <c r="A30" s="30" t="s">
        <v>114</v>
      </c>
      <c r="B30" s="34" t="s">
        <v>99</v>
      </c>
      <c r="C30" s="28"/>
      <c r="D30" s="30">
        <v>0</v>
      </c>
      <c r="E30" s="30">
        <v>-78220</v>
      </c>
      <c r="F30" s="28"/>
      <c r="G30" s="29"/>
      <c r="H30" s="30"/>
    </row>
    <row r="31" spans="1:8" ht="30.75">
      <c r="A31" s="33" t="s">
        <v>14</v>
      </c>
      <c r="B31" s="23" t="s">
        <v>15</v>
      </c>
      <c r="C31" s="50">
        <v>0</v>
      </c>
      <c r="D31" s="30">
        <v>326581</v>
      </c>
      <c r="E31" s="30">
        <v>326581</v>
      </c>
      <c r="F31" s="50">
        <v>0</v>
      </c>
      <c r="G31" s="29"/>
      <c r="H31" s="30"/>
    </row>
    <row r="32" spans="1:8" s="1" customFormat="1" ht="15.75">
      <c r="A32" s="41" t="s">
        <v>74</v>
      </c>
      <c r="B32" s="38"/>
      <c r="C32" s="39">
        <f>C28</f>
        <v>0</v>
      </c>
      <c r="D32" s="28">
        <f>D28</f>
        <v>347665</v>
      </c>
      <c r="E32" s="39">
        <f>E28</f>
        <v>269445</v>
      </c>
      <c r="F32" s="39">
        <f>F28</f>
        <v>0</v>
      </c>
      <c r="G32" s="37"/>
      <c r="H32" s="28"/>
    </row>
    <row r="33" spans="1:8" s="1" customFormat="1" ht="15.75">
      <c r="A33" s="41"/>
      <c r="B33" s="38"/>
      <c r="C33" s="28"/>
      <c r="D33" s="28"/>
      <c r="E33" s="39"/>
      <c r="F33" s="28"/>
      <c r="G33" s="37"/>
      <c r="H33" s="28"/>
    </row>
    <row r="34" spans="1:8" ht="31.5">
      <c r="A34" s="41" t="s">
        <v>204</v>
      </c>
      <c r="B34" s="23"/>
      <c r="C34" s="28"/>
      <c r="D34" s="30"/>
      <c r="E34" s="51"/>
      <c r="F34" s="28"/>
      <c r="G34" s="29"/>
      <c r="H34" s="30"/>
    </row>
    <row r="35" spans="1:8" s="1" customFormat="1" ht="15.75">
      <c r="A35" s="28" t="s">
        <v>84</v>
      </c>
      <c r="B35" s="38" t="s">
        <v>78</v>
      </c>
      <c r="C35" s="52">
        <f>C36+C37</f>
        <v>124433</v>
      </c>
      <c r="D35" s="52">
        <f>D36+D37</f>
        <v>124829</v>
      </c>
      <c r="E35" s="53">
        <f>E36+E37</f>
        <v>-162326</v>
      </c>
      <c r="F35" s="52">
        <f>F36+F37</f>
        <v>263790</v>
      </c>
      <c r="G35" s="42">
        <f>F35/C35*100</f>
        <v>211.99360298313147</v>
      </c>
      <c r="H35" s="43">
        <f>F35/E35*100</f>
        <v>-162.50631445363035</v>
      </c>
    </row>
    <row r="36" spans="1:8" ht="15.75">
      <c r="A36" s="30" t="s">
        <v>130</v>
      </c>
      <c r="B36" s="23" t="s">
        <v>80</v>
      </c>
      <c r="C36" s="28">
        <v>124433</v>
      </c>
      <c r="D36" s="30">
        <v>124829</v>
      </c>
      <c r="E36" s="30">
        <v>124829</v>
      </c>
      <c r="F36" s="28">
        <v>263790</v>
      </c>
      <c r="G36" s="44">
        <f>F36/C36*100</f>
        <v>211.99360298313147</v>
      </c>
      <c r="H36" s="45">
        <f>F36/E36*100</f>
        <v>211.32108724735437</v>
      </c>
    </row>
    <row r="37" spans="1:8" ht="15.75">
      <c r="A37" s="30" t="s">
        <v>87</v>
      </c>
      <c r="B37" s="23" t="s">
        <v>81</v>
      </c>
      <c r="C37" s="50">
        <v>0</v>
      </c>
      <c r="D37" s="30">
        <v>0</v>
      </c>
      <c r="E37" s="30">
        <v>-287155</v>
      </c>
      <c r="F37" s="50">
        <v>0</v>
      </c>
      <c r="G37" s="48" t="s">
        <v>103</v>
      </c>
      <c r="H37" s="40" t="s">
        <v>103</v>
      </c>
    </row>
    <row r="38" spans="1:8" s="1" customFormat="1" ht="31.5">
      <c r="A38" s="41" t="s">
        <v>88</v>
      </c>
      <c r="B38" s="38"/>
      <c r="C38" s="52">
        <f>C35</f>
        <v>124433</v>
      </c>
      <c r="D38" s="52">
        <f>D35</f>
        <v>124829</v>
      </c>
      <c r="E38" s="53">
        <f>E35</f>
        <v>-162326</v>
      </c>
      <c r="F38" s="52">
        <f>F35</f>
        <v>263790</v>
      </c>
      <c r="G38" s="42">
        <f>F38/C38*100</f>
        <v>211.99360298313147</v>
      </c>
      <c r="H38" s="43">
        <f>F38/E38*100</f>
        <v>-162.50631445363035</v>
      </c>
    </row>
    <row r="39" spans="1:8" s="2" customFormat="1" ht="30.75">
      <c r="A39" s="54" t="s">
        <v>208</v>
      </c>
      <c r="B39" s="55"/>
      <c r="C39" s="56">
        <f>C16+C26+C32+C38</f>
        <v>3293813</v>
      </c>
      <c r="D39" s="56">
        <f>D16+D26+D32+D38</f>
        <v>4344713</v>
      </c>
      <c r="E39" s="56">
        <f>E16+E26+E32+E38</f>
        <v>3979338</v>
      </c>
      <c r="F39" s="56">
        <f>F16+F26+F32+F38</f>
        <v>4202201</v>
      </c>
      <c r="G39" s="42">
        <f>F39/C39*100</f>
        <v>127.57861481510942</v>
      </c>
      <c r="H39" s="43">
        <f>F39/E39*100</f>
        <v>105.60050440550664</v>
      </c>
    </row>
    <row r="40" spans="1:8" ht="15.75">
      <c r="A40" s="30"/>
      <c r="B40" s="23"/>
      <c r="C40" s="28"/>
      <c r="D40" s="30"/>
      <c r="E40" s="51"/>
      <c r="F40" s="28"/>
      <c r="G40" s="29"/>
      <c r="H40" s="30"/>
    </row>
    <row r="41" spans="1:8" ht="15.75">
      <c r="A41" s="31" t="s">
        <v>199</v>
      </c>
      <c r="B41" s="23"/>
      <c r="C41" s="28"/>
      <c r="D41" s="30"/>
      <c r="E41" s="51"/>
      <c r="F41" s="28"/>
      <c r="G41" s="29"/>
      <c r="H41" s="30"/>
    </row>
    <row r="42" spans="1:8" ht="31.5">
      <c r="A42" s="41" t="s">
        <v>16</v>
      </c>
      <c r="B42" s="23"/>
      <c r="C42" s="28"/>
      <c r="D42" s="30"/>
      <c r="E42" s="51"/>
      <c r="F42" s="28"/>
      <c r="G42" s="29"/>
      <c r="H42" s="30"/>
    </row>
    <row r="43" spans="1:8" ht="31.5">
      <c r="A43" s="41" t="s">
        <v>200</v>
      </c>
      <c r="B43" s="23"/>
      <c r="C43" s="28"/>
      <c r="D43" s="30"/>
      <c r="E43" s="51"/>
      <c r="F43" s="28"/>
      <c r="G43" s="29"/>
      <c r="H43" s="30"/>
    </row>
    <row r="44" spans="1:8" ht="17.25" customHeight="1">
      <c r="A44" s="33" t="s">
        <v>201</v>
      </c>
      <c r="B44" s="34" t="s">
        <v>146</v>
      </c>
      <c r="C44" s="28">
        <v>15000</v>
      </c>
      <c r="D44" s="30">
        <v>15000</v>
      </c>
      <c r="E44" s="51">
        <v>15310</v>
      </c>
      <c r="F44" s="28">
        <v>15000</v>
      </c>
      <c r="G44" s="29"/>
      <c r="H44" s="30"/>
    </row>
    <row r="45" spans="1:8" s="1" customFormat="1" ht="15.75">
      <c r="A45" s="28" t="s">
        <v>17</v>
      </c>
      <c r="B45" s="38" t="s">
        <v>18</v>
      </c>
      <c r="C45" s="28">
        <f>SUM(C46:C49)</f>
        <v>275000</v>
      </c>
      <c r="D45" s="28">
        <f>D46+D47+D48+D49</f>
        <v>299000</v>
      </c>
      <c r="E45" s="39">
        <f>SUM(E46:E48)</f>
        <v>300049</v>
      </c>
      <c r="F45" s="28">
        <f>SUM(F46:F49)</f>
        <v>315000</v>
      </c>
      <c r="G45" s="42">
        <f t="shared" ref="G45:G76" si="2">F45/C45*100</f>
        <v>114.54545454545455</v>
      </c>
      <c r="H45" s="43">
        <f>F45/E45*100</f>
        <v>104.98285280070922</v>
      </c>
    </row>
    <row r="46" spans="1:8" ht="15.75">
      <c r="A46" s="30" t="s">
        <v>105</v>
      </c>
      <c r="B46" s="34" t="s">
        <v>19</v>
      </c>
      <c r="C46" s="28">
        <v>53000</v>
      </c>
      <c r="D46" s="30">
        <v>60000</v>
      </c>
      <c r="E46" s="47">
        <v>60219</v>
      </c>
      <c r="F46" s="28">
        <v>75000</v>
      </c>
      <c r="G46" s="44">
        <f t="shared" si="2"/>
        <v>141.50943396226415</v>
      </c>
      <c r="H46" s="45">
        <f>F46/E46*100</f>
        <v>124.54540925621482</v>
      </c>
    </row>
    <row r="47" spans="1:8" ht="15.75">
      <c r="A47" s="30" t="s">
        <v>20</v>
      </c>
      <c r="B47" s="34" t="s">
        <v>21</v>
      </c>
      <c r="C47" s="28">
        <v>72000</v>
      </c>
      <c r="D47" s="30">
        <v>87000</v>
      </c>
      <c r="E47" s="47">
        <v>87700</v>
      </c>
      <c r="F47" s="28">
        <v>90000</v>
      </c>
      <c r="G47" s="44">
        <f t="shared" si="2"/>
        <v>125</v>
      </c>
      <c r="H47" s="45">
        <f>F47/E47*100</f>
        <v>102.62257696693273</v>
      </c>
    </row>
    <row r="48" spans="1:8" ht="30.75">
      <c r="A48" s="33" t="s">
        <v>106</v>
      </c>
      <c r="B48" s="34" t="s">
        <v>22</v>
      </c>
      <c r="C48" s="28">
        <v>150000</v>
      </c>
      <c r="D48" s="30">
        <v>152000</v>
      </c>
      <c r="E48" s="47">
        <v>152130</v>
      </c>
      <c r="F48" s="28">
        <v>150000</v>
      </c>
      <c r="G48" s="44">
        <f t="shared" si="2"/>
        <v>100</v>
      </c>
      <c r="H48" s="45">
        <f>F48/E48*100</f>
        <v>98.599881680141991</v>
      </c>
    </row>
    <row r="49" spans="1:8" ht="15.75">
      <c r="A49" s="57" t="s">
        <v>109</v>
      </c>
      <c r="B49" s="58" t="s">
        <v>110</v>
      </c>
      <c r="C49" s="28">
        <v>0</v>
      </c>
      <c r="D49" s="57">
        <v>0</v>
      </c>
      <c r="E49" s="59">
        <v>1152</v>
      </c>
      <c r="F49" s="28">
        <v>0</v>
      </c>
      <c r="G49" s="48"/>
      <c r="H49" s="60"/>
    </row>
    <row r="50" spans="1:8" s="1" customFormat="1" ht="15.75">
      <c r="A50" s="28" t="s">
        <v>23</v>
      </c>
      <c r="B50" s="38"/>
      <c r="C50" s="61">
        <f>C44+C45+C49</f>
        <v>290000</v>
      </c>
      <c r="D50" s="61">
        <f>D44+D45+D49</f>
        <v>314000</v>
      </c>
      <c r="E50" s="61">
        <f>E44+E45+E49</f>
        <v>316511</v>
      </c>
      <c r="F50" s="61">
        <f>F44+F45+F49</f>
        <v>330000</v>
      </c>
      <c r="G50" s="42">
        <f t="shared" si="2"/>
        <v>113.79310344827587</v>
      </c>
      <c r="H50" s="43">
        <f>F50/E50*100</f>
        <v>104.261779211465</v>
      </c>
    </row>
    <row r="51" spans="1:8" ht="15.75">
      <c r="A51" s="28"/>
      <c r="B51" s="38"/>
      <c r="C51" s="28"/>
      <c r="D51" s="28"/>
      <c r="E51" s="39"/>
      <c r="F51" s="28"/>
      <c r="G51" s="48" t="s">
        <v>103</v>
      </c>
      <c r="H51" s="62"/>
    </row>
    <row r="52" spans="1:8" ht="15.75">
      <c r="A52" s="28" t="s">
        <v>24</v>
      </c>
      <c r="B52" s="23"/>
      <c r="C52" s="28"/>
      <c r="D52" s="30"/>
      <c r="E52" s="51"/>
      <c r="F52" s="28"/>
      <c r="G52" s="48" t="s">
        <v>103</v>
      </c>
      <c r="H52" s="62"/>
    </row>
    <row r="53" spans="1:8" s="1" customFormat="1" ht="15.75">
      <c r="A53" s="28" t="s">
        <v>25</v>
      </c>
      <c r="B53" s="32" t="s">
        <v>26</v>
      </c>
      <c r="C53" s="28">
        <f>SUM(C54:C58)</f>
        <v>62000</v>
      </c>
      <c r="D53" s="28">
        <f>D54+D55+D56+D57+D58</f>
        <v>90457</v>
      </c>
      <c r="E53" s="39">
        <f>SUM(E54:E59)</f>
        <v>89324</v>
      </c>
      <c r="F53" s="28">
        <f>SUM(F54:F58)</f>
        <v>62000</v>
      </c>
      <c r="G53" s="42">
        <f t="shared" si="2"/>
        <v>100</v>
      </c>
      <c r="H53" s="43">
        <f t="shared" ref="H53:H76" si="3">F53/E53*100</f>
        <v>69.410236890421388</v>
      </c>
    </row>
    <row r="54" spans="1:8" ht="30.75">
      <c r="A54" s="33" t="s">
        <v>89</v>
      </c>
      <c r="B54" s="34" t="s">
        <v>28</v>
      </c>
      <c r="C54" s="28">
        <v>7000</v>
      </c>
      <c r="D54" s="30">
        <v>9700</v>
      </c>
      <c r="E54" s="30">
        <v>9793</v>
      </c>
      <c r="F54" s="28">
        <v>7700</v>
      </c>
      <c r="G54" s="44">
        <f t="shared" si="2"/>
        <v>110.00000000000001</v>
      </c>
      <c r="H54" s="45">
        <f t="shared" si="3"/>
        <v>78.627591136526092</v>
      </c>
    </row>
    <row r="55" spans="1:8" ht="15.75">
      <c r="A55" s="35" t="s">
        <v>29</v>
      </c>
      <c r="B55" s="34" t="s">
        <v>27</v>
      </c>
      <c r="C55" s="28">
        <v>45000</v>
      </c>
      <c r="D55" s="30">
        <v>45997</v>
      </c>
      <c r="E55" s="30">
        <v>44521</v>
      </c>
      <c r="F55" s="28">
        <v>43300</v>
      </c>
      <c r="G55" s="44">
        <f t="shared" si="2"/>
        <v>96.222222222222214</v>
      </c>
      <c r="H55" s="45">
        <f t="shared" si="3"/>
        <v>97.257474001033216</v>
      </c>
    </row>
    <row r="56" spans="1:8" ht="15.75">
      <c r="A56" s="35" t="s">
        <v>30</v>
      </c>
      <c r="B56" s="34" t="s">
        <v>31</v>
      </c>
      <c r="C56" s="28">
        <v>10000</v>
      </c>
      <c r="D56" s="30">
        <v>23000</v>
      </c>
      <c r="E56" s="30">
        <v>23148</v>
      </c>
      <c r="F56" s="28">
        <v>11000</v>
      </c>
      <c r="G56" s="44">
        <f t="shared" si="2"/>
        <v>110.00000000000001</v>
      </c>
      <c r="H56" s="45">
        <f t="shared" si="3"/>
        <v>47.520304129946432</v>
      </c>
    </row>
    <row r="57" spans="1:8" ht="15.75">
      <c r="A57" s="35" t="s">
        <v>32</v>
      </c>
      <c r="B57" s="34" t="s">
        <v>33</v>
      </c>
      <c r="C57" s="28">
        <v>0</v>
      </c>
      <c r="D57" s="30">
        <v>0</v>
      </c>
      <c r="E57" s="30">
        <v>0</v>
      </c>
      <c r="F57" s="28">
        <v>0</v>
      </c>
      <c r="G57" s="44">
        <v>0</v>
      </c>
      <c r="H57" s="45">
        <v>0</v>
      </c>
    </row>
    <row r="58" spans="1:8" ht="15.75">
      <c r="A58" s="35" t="s">
        <v>118</v>
      </c>
      <c r="B58" s="34" t="s">
        <v>34</v>
      </c>
      <c r="C58" s="28">
        <v>0</v>
      </c>
      <c r="D58" s="30">
        <v>11760</v>
      </c>
      <c r="E58" s="30">
        <v>11766</v>
      </c>
      <c r="F58" s="28">
        <v>0</v>
      </c>
      <c r="G58" s="44">
        <v>0</v>
      </c>
      <c r="H58" s="45">
        <f t="shared" si="3"/>
        <v>0</v>
      </c>
    </row>
    <row r="59" spans="1:8" ht="15.75">
      <c r="A59" s="35" t="s">
        <v>133</v>
      </c>
      <c r="B59" s="34" t="s">
        <v>134</v>
      </c>
      <c r="C59" s="28">
        <v>0</v>
      </c>
      <c r="D59" s="30">
        <v>0</v>
      </c>
      <c r="E59" s="51">
        <v>96</v>
      </c>
      <c r="F59" s="28">
        <v>0</v>
      </c>
      <c r="G59" s="44">
        <v>0</v>
      </c>
      <c r="H59" s="45">
        <v>0</v>
      </c>
    </row>
    <row r="60" spans="1:8" ht="15.75">
      <c r="A60" s="30"/>
      <c r="B60" s="23"/>
      <c r="C60" s="28"/>
      <c r="D60" s="30"/>
      <c r="E60" s="51"/>
      <c r="F60" s="28"/>
      <c r="G60" s="48" t="s">
        <v>103</v>
      </c>
      <c r="H60" s="62"/>
    </row>
    <row r="61" spans="1:8" s="1" customFormat="1" ht="15.75">
      <c r="A61" s="28" t="s">
        <v>35</v>
      </c>
      <c r="B61" s="32" t="s">
        <v>36</v>
      </c>
      <c r="C61" s="28">
        <f>SUM(C62:C73)</f>
        <v>442442</v>
      </c>
      <c r="D61" s="28">
        <f>SUM(D62:D73)</f>
        <v>451766</v>
      </c>
      <c r="E61" s="39">
        <f>SUM(E62:E73)</f>
        <v>477113</v>
      </c>
      <c r="F61" s="28">
        <f>SUM(F62:F73)</f>
        <v>453998</v>
      </c>
      <c r="G61" s="42">
        <f t="shared" si="2"/>
        <v>102.6118677702388</v>
      </c>
      <c r="H61" s="43">
        <f t="shared" si="3"/>
        <v>95.155235761758746</v>
      </c>
    </row>
    <row r="62" spans="1:8" ht="15.75">
      <c r="A62" s="30" t="s">
        <v>107</v>
      </c>
      <c r="B62" s="34" t="s">
        <v>37</v>
      </c>
      <c r="C62" s="28">
        <v>34000</v>
      </c>
      <c r="D62" s="30">
        <v>35000</v>
      </c>
      <c r="E62" s="30">
        <v>35401</v>
      </c>
      <c r="F62" s="28">
        <v>35000</v>
      </c>
      <c r="G62" s="44">
        <f t="shared" si="2"/>
        <v>102.94117647058823</v>
      </c>
      <c r="H62" s="45">
        <f t="shared" si="3"/>
        <v>98.867263636620436</v>
      </c>
    </row>
    <row r="63" spans="1:8" ht="30.75">
      <c r="A63" s="33" t="s">
        <v>90</v>
      </c>
      <c r="B63" s="34" t="s">
        <v>38</v>
      </c>
      <c r="C63" s="28">
        <v>6800</v>
      </c>
      <c r="D63" s="30">
        <v>7500</v>
      </c>
      <c r="E63" s="30">
        <v>7575</v>
      </c>
      <c r="F63" s="28">
        <v>7500</v>
      </c>
      <c r="G63" s="44">
        <f t="shared" si="2"/>
        <v>110.29411764705883</v>
      </c>
      <c r="H63" s="45">
        <f t="shared" si="3"/>
        <v>99.009900990099013</v>
      </c>
    </row>
    <row r="64" spans="1:8" ht="45.75">
      <c r="A64" s="33" t="s">
        <v>119</v>
      </c>
      <c r="B64" s="34" t="s">
        <v>39</v>
      </c>
      <c r="C64" s="28">
        <v>24000</v>
      </c>
      <c r="D64" s="30">
        <v>29000</v>
      </c>
      <c r="E64" s="30">
        <v>29470</v>
      </c>
      <c r="F64" s="28">
        <v>30000</v>
      </c>
      <c r="G64" s="44">
        <f t="shared" si="2"/>
        <v>125</v>
      </c>
      <c r="H64" s="45">
        <f t="shared" si="3"/>
        <v>101.7984390906006</v>
      </c>
    </row>
    <row r="65" spans="1:8" ht="30.75">
      <c r="A65" s="33" t="s">
        <v>120</v>
      </c>
      <c r="B65" s="34" t="s">
        <v>40</v>
      </c>
      <c r="C65" s="28">
        <v>500</v>
      </c>
      <c r="D65" s="30">
        <v>500</v>
      </c>
      <c r="E65" s="30">
        <v>401</v>
      </c>
      <c r="F65" s="28">
        <v>500</v>
      </c>
      <c r="G65" s="44">
        <f t="shared" si="2"/>
        <v>100</v>
      </c>
      <c r="H65" s="45">
        <f t="shared" si="3"/>
        <v>124.68827930174564</v>
      </c>
    </row>
    <row r="66" spans="1:8" ht="15.75">
      <c r="A66" s="30" t="s">
        <v>41</v>
      </c>
      <c r="B66" s="34" t="s">
        <v>42</v>
      </c>
      <c r="C66" s="28">
        <v>272742</v>
      </c>
      <c r="D66" s="30">
        <v>272742</v>
      </c>
      <c r="E66" s="47">
        <v>296287</v>
      </c>
      <c r="F66" s="28">
        <v>285898</v>
      </c>
      <c r="G66" s="44">
        <f t="shared" si="2"/>
        <v>104.8236061919323</v>
      </c>
      <c r="H66" s="45">
        <f t="shared" si="3"/>
        <v>96.493602486778016</v>
      </c>
    </row>
    <row r="67" spans="1:8" ht="30.75">
      <c r="A67" s="33" t="s">
        <v>91</v>
      </c>
      <c r="B67" s="34" t="s">
        <v>43</v>
      </c>
      <c r="C67" s="28">
        <v>0</v>
      </c>
      <c r="D67" s="30">
        <v>2624</v>
      </c>
      <c r="E67" s="30">
        <v>2624</v>
      </c>
      <c r="F67" s="28">
        <v>0</v>
      </c>
      <c r="G67" s="44"/>
      <c r="H67" s="45">
        <f t="shared" si="3"/>
        <v>0</v>
      </c>
    </row>
    <row r="68" spans="1:8" ht="15.75">
      <c r="A68" s="30" t="s">
        <v>44</v>
      </c>
      <c r="B68" s="34" t="s">
        <v>45</v>
      </c>
      <c r="C68" s="28">
        <v>34000</v>
      </c>
      <c r="D68" s="30">
        <v>35000</v>
      </c>
      <c r="E68" s="30">
        <v>35901</v>
      </c>
      <c r="F68" s="28">
        <v>35000</v>
      </c>
      <c r="G68" s="44">
        <f t="shared" si="2"/>
        <v>102.94117647058823</v>
      </c>
      <c r="H68" s="45">
        <f t="shared" si="3"/>
        <v>97.490320603882893</v>
      </c>
    </row>
    <row r="69" spans="1:8" ht="15.75">
      <c r="A69" s="30" t="s">
        <v>46</v>
      </c>
      <c r="B69" s="34" t="s">
        <v>47</v>
      </c>
      <c r="C69" s="28">
        <v>36000</v>
      </c>
      <c r="D69" s="30">
        <v>40500</v>
      </c>
      <c r="E69" s="30">
        <v>40579</v>
      </c>
      <c r="F69" s="28">
        <v>31000</v>
      </c>
      <c r="G69" s="44">
        <f t="shared" si="2"/>
        <v>86.111111111111114</v>
      </c>
      <c r="H69" s="45">
        <f t="shared" si="3"/>
        <v>76.39419404125286</v>
      </c>
    </row>
    <row r="70" spans="1:8" ht="15.75">
      <c r="A70" s="30" t="s">
        <v>48</v>
      </c>
      <c r="B70" s="34" t="s">
        <v>49</v>
      </c>
      <c r="C70" s="28">
        <v>0</v>
      </c>
      <c r="D70" s="30">
        <v>0</v>
      </c>
      <c r="E70" s="30">
        <v>0</v>
      </c>
      <c r="F70" s="28">
        <v>0</v>
      </c>
      <c r="G70" s="44">
        <v>0</v>
      </c>
      <c r="H70" s="45">
        <v>0</v>
      </c>
    </row>
    <row r="71" spans="1:8" ht="15.75">
      <c r="A71" s="30" t="s">
        <v>50</v>
      </c>
      <c r="B71" s="34" t="s">
        <v>51</v>
      </c>
      <c r="C71" s="28">
        <v>4300</v>
      </c>
      <c r="D71" s="30">
        <v>4800</v>
      </c>
      <c r="E71" s="30">
        <v>4830</v>
      </c>
      <c r="F71" s="28">
        <v>5000</v>
      </c>
      <c r="G71" s="44">
        <f t="shared" si="2"/>
        <v>116.27906976744187</v>
      </c>
      <c r="H71" s="45">
        <f t="shared" si="3"/>
        <v>103.51966873706004</v>
      </c>
    </row>
    <row r="72" spans="1:8" ht="15.75">
      <c r="A72" s="30" t="s">
        <v>138</v>
      </c>
      <c r="B72" s="34" t="s">
        <v>143</v>
      </c>
      <c r="C72" s="28">
        <v>100</v>
      </c>
      <c r="D72" s="30">
        <v>100</v>
      </c>
      <c r="E72" s="30">
        <v>25</v>
      </c>
      <c r="F72" s="28">
        <v>100</v>
      </c>
      <c r="G72" s="44">
        <v>0</v>
      </c>
      <c r="H72" s="45">
        <v>0</v>
      </c>
    </row>
    <row r="73" spans="1:8" ht="15.75">
      <c r="A73" s="30" t="s">
        <v>52</v>
      </c>
      <c r="B73" s="34" t="s">
        <v>53</v>
      </c>
      <c r="C73" s="28">
        <v>30000</v>
      </c>
      <c r="D73" s="30">
        <v>24000</v>
      </c>
      <c r="E73" s="30">
        <v>24020</v>
      </c>
      <c r="F73" s="28">
        <v>24000</v>
      </c>
      <c r="G73" s="44">
        <f t="shared" si="2"/>
        <v>80</v>
      </c>
      <c r="H73" s="45">
        <f t="shared" si="3"/>
        <v>99.916736053288929</v>
      </c>
    </row>
    <row r="74" spans="1:8" ht="15.75">
      <c r="A74" s="30"/>
      <c r="B74" s="23"/>
      <c r="C74" s="28"/>
      <c r="D74" s="30"/>
      <c r="E74" s="51"/>
      <c r="F74" s="28"/>
      <c r="G74" s="48" t="s">
        <v>103</v>
      </c>
      <c r="H74" s="43"/>
    </row>
    <row r="75" spans="1:8" ht="15.75">
      <c r="A75" s="28" t="s">
        <v>54</v>
      </c>
      <c r="B75" s="32" t="s">
        <v>55</v>
      </c>
      <c r="C75" s="28">
        <f>C76</f>
        <v>1500</v>
      </c>
      <c r="D75" s="28">
        <f>D76</f>
        <v>2590</v>
      </c>
      <c r="E75" s="39">
        <f>E76</f>
        <v>2593</v>
      </c>
      <c r="F75" s="28">
        <f>F76</f>
        <v>1500</v>
      </c>
      <c r="G75" s="42">
        <f t="shared" si="2"/>
        <v>100</v>
      </c>
      <c r="H75" s="43">
        <f t="shared" si="3"/>
        <v>57.848052448900887</v>
      </c>
    </row>
    <row r="76" spans="1:8" ht="15.75">
      <c r="A76" s="30" t="s">
        <v>56</v>
      </c>
      <c r="B76" s="34" t="s">
        <v>57</v>
      </c>
      <c r="C76" s="28">
        <v>1500</v>
      </c>
      <c r="D76" s="30">
        <v>2590</v>
      </c>
      <c r="E76" s="47">
        <v>2593</v>
      </c>
      <c r="F76" s="28">
        <v>1500</v>
      </c>
      <c r="G76" s="44">
        <f t="shared" si="2"/>
        <v>100</v>
      </c>
      <c r="H76" s="45">
        <f t="shared" si="3"/>
        <v>57.848052448900887</v>
      </c>
    </row>
    <row r="77" spans="1:8" ht="15.75">
      <c r="A77" s="30"/>
      <c r="B77" s="23"/>
      <c r="C77" s="28"/>
      <c r="D77" s="30"/>
      <c r="E77" s="51"/>
      <c r="F77" s="28"/>
      <c r="G77" s="29"/>
      <c r="H77" s="30"/>
    </row>
    <row r="78" spans="1:8" s="1" customFormat="1" ht="15.75">
      <c r="A78" s="28" t="s">
        <v>58</v>
      </c>
      <c r="B78" s="38" t="s">
        <v>59</v>
      </c>
      <c r="C78" s="28">
        <f>C79+C80</f>
        <v>0</v>
      </c>
      <c r="D78" s="28">
        <f>D79+D80</f>
        <v>118</v>
      </c>
      <c r="E78" s="28">
        <f>E79+E80</f>
        <v>-149</v>
      </c>
      <c r="F78" s="28">
        <f>F79+F80</f>
        <v>0</v>
      </c>
      <c r="G78" s="37">
        <v>0</v>
      </c>
      <c r="H78" s="28">
        <v>0</v>
      </c>
    </row>
    <row r="79" spans="1:8" ht="30.75">
      <c r="A79" s="33" t="s">
        <v>145</v>
      </c>
      <c r="B79" s="23" t="s">
        <v>144</v>
      </c>
      <c r="C79" s="50">
        <v>0</v>
      </c>
      <c r="D79" s="30">
        <v>0</v>
      </c>
      <c r="E79" s="30">
        <v>-267</v>
      </c>
      <c r="F79" s="50">
        <v>0</v>
      </c>
      <c r="G79" s="29">
        <v>0</v>
      </c>
      <c r="H79" s="30">
        <v>0</v>
      </c>
    </row>
    <row r="80" spans="1:8" ht="30.75">
      <c r="A80" s="33" t="s">
        <v>181</v>
      </c>
      <c r="B80" s="23" t="s">
        <v>182</v>
      </c>
      <c r="C80" s="28"/>
      <c r="D80" s="30">
        <v>118</v>
      </c>
      <c r="E80" s="51">
        <v>118</v>
      </c>
      <c r="F80" s="28"/>
      <c r="G80" s="29"/>
      <c r="H80" s="30"/>
    </row>
    <row r="81" spans="1:8" ht="15.75">
      <c r="A81" s="28" t="s">
        <v>104</v>
      </c>
      <c r="B81" s="38" t="s">
        <v>60</v>
      </c>
      <c r="C81" s="39">
        <f>C82+C83</f>
        <v>-28000</v>
      </c>
      <c r="D81" s="28">
        <f>D82+D83</f>
        <v>-36731</v>
      </c>
      <c r="E81" s="39">
        <f>E82+E83</f>
        <v>-14736</v>
      </c>
      <c r="F81" s="39">
        <f>F82+F83</f>
        <v>-14400</v>
      </c>
      <c r="G81" s="63">
        <f>F81/C81*100</f>
        <v>51.428571428571423</v>
      </c>
      <c r="H81" s="45">
        <f>F81/E81*100</f>
        <v>97.719869706840385</v>
      </c>
    </row>
    <row r="82" spans="1:8" ht="15.75">
      <c r="A82" s="30" t="s">
        <v>121</v>
      </c>
      <c r="B82" s="23" t="s">
        <v>61</v>
      </c>
      <c r="C82" s="50">
        <v>-23000</v>
      </c>
      <c r="D82" s="64">
        <v>-31731</v>
      </c>
      <c r="E82" s="65">
        <v>-10800</v>
      </c>
      <c r="F82" s="50">
        <v>-10800</v>
      </c>
      <c r="G82" s="63">
        <f>F82/C82*100</f>
        <v>46.956521739130437</v>
      </c>
      <c r="H82" s="45">
        <f>F82/E82*100</f>
        <v>100</v>
      </c>
    </row>
    <row r="83" spans="1:8" ht="30.75">
      <c r="A83" s="33" t="s">
        <v>122</v>
      </c>
      <c r="B83" s="23" t="s">
        <v>98</v>
      </c>
      <c r="C83" s="50">
        <v>-5000</v>
      </c>
      <c r="D83" s="30">
        <v>-5000</v>
      </c>
      <c r="E83" s="30">
        <v>-3936</v>
      </c>
      <c r="F83" s="50">
        <v>-3600</v>
      </c>
      <c r="G83" s="29"/>
      <c r="H83" s="45">
        <f>F83/E83*100</f>
        <v>91.463414634146346</v>
      </c>
    </row>
    <row r="84" spans="1:8" ht="15.75">
      <c r="A84" s="30"/>
      <c r="B84" s="23"/>
      <c r="C84" s="28"/>
      <c r="D84" s="30"/>
      <c r="E84" s="51"/>
      <c r="F84" s="28"/>
      <c r="G84" s="29"/>
      <c r="H84" s="30"/>
    </row>
    <row r="85" spans="1:8" s="1" customFormat="1" ht="31.5">
      <c r="A85" s="41" t="s">
        <v>123</v>
      </c>
      <c r="B85" s="38" t="s">
        <v>62</v>
      </c>
      <c r="C85" s="28">
        <f>C86+C87+C89</f>
        <v>274800</v>
      </c>
      <c r="D85" s="28">
        <f>D86+D87+D88+D89</f>
        <v>268649</v>
      </c>
      <c r="E85" s="28">
        <f>E86+E87+E88+E89</f>
        <v>164935</v>
      </c>
      <c r="F85" s="28">
        <f>F86+F87+F89</f>
        <v>160000</v>
      </c>
      <c r="G85" s="42">
        <f t="shared" ref="G85:G104" si="4">F85/C85*100</f>
        <v>58.224163027656473</v>
      </c>
      <c r="H85" s="43">
        <f t="shared" ref="H85:H91" si="5">F85/E85*100</f>
        <v>97.007912207839453</v>
      </c>
    </row>
    <row r="86" spans="1:8" ht="15.75">
      <c r="A86" s="33" t="s">
        <v>124</v>
      </c>
      <c r="B86" s="23" t="s">
        <v>129</v>
      </c>
      <c r="C86" s="50">
        <v>120400</v>
      </c>
      <c r="D86" s="30">
        <v>100400</v>
      </c>
      <c r="E86" s="30">
        <v>20232</v>
      </c>
      <c r="F86" s="50">
        <v>20000</v>
      </c>
      <c r="G86" s="44">
        <f t="shared" si="4"/>
        <v>16.611295681063122</v>
      </c>
      <c r="H86" s="45">
        <f t="shared" si="5"/>
        <v>98.853301700276788</v>
      </c>
    </row>
    <row r="87" spans="1:8" ht="15.75">
      <c r="A87" s="33" t="s">
        <v>125</v>
      </c>
      <c r="B87" s="23" t="s">
        <v>128</v>
      </c>
      <c r="C87" s="28">
        <v>50000</v>
      </c>
      <c r="D87" s="30">
        <v>102386</v>
      </c>
      <c r="E87" s="51">
        <v>102638</v>
      </c>
      <c r="F87" s="28">
        <v>100000</v>
      </c>
      <c r="G87" s="44">
        <f t="shared" si="4"/>
        <v>200</v>
      </c>
      <c r="H87" s="45">
        <f t="shared" si="5"/>
        <v>97.429801827783081</v>
      </c>
    </row>
    <row r="88" spans="1:8" ht="15.75">
      <c r="A88" s="33" t="s">
        <v>202</v>
      </c>
      <c r="B88" s="23" t="s">
        <v>183</v>
      </c>
      <c r="C88" s="28">
        <v>0</v>
      </c>
      <c r="D88" s="30">
        <v>4954</v>
      </c>
      <c r="E88" s="51">
        <v>4954</v>
      </c>
      <c r="F88" s="28">
        <v>0</v>
      </c>
      <c r="G88" s="44"/>
      <c r="H88" s="45">
        <f t="shared" si="5"/>
        <v>0</v>
      </c>
    </row>
    <row r="89" spans="1:8" ht="15.75">
      <c r="A89" s="30" t="s">
        <v>126</v>
      </c>
      <c r="B89" s="23" t="s">
        <v>127</v>
      </c>
      <c r="C89" s="50">
        <v>104400</v>
      </c>
      <c r="D89" s="30">
        <v>60909</v>
      </c>
      <c r="E89" s="30">
        <v>37111</v>
      </c>
      <c r="F89" s="50">
        <v>40000</v>
      </c>
      <c r="G89" s="44">
        <f t="shared" si="4"/>
        <v>38.314176245210732</v>
      </c>
      <c r="H89" s="45">
        <f t="shared" si="5"/>
        <v>107.78475384656841</v>
      </c>
    </row>
    <row r="90" spans="1:8" ht="15.75">
      <c r="A90" s="30"/>
      <c r="B90" s="23"/>
      <c r="C90" s="28"/>
      <c r="D90" s="30"/>
      <c r="E90" s="51"/>
      <c r="F90" s="28"/>
      <c r="G90" s="48" t="s">
        <v>103</v>
      </c>
      <c r="H90" s="40" t="s">
        <v>103</v>
      </c>
    </row>
    <row r="91" spans="1:8" ht="15.75">
      <c r="A91" s="28" t="s">
        <v>63</v>
      </c>
      <c r="B91" s="38" t="s">
        <v>64</v>
      </c>
      <c r="C91" s="50">
        <v>2800</v>
      </c>
      <c r="D91" s="46">
        <v>2800</v>
      </c>
      <c r="E91" s="46">
        <v>4012</v>
      </c>
      <c r="F91" s="50">
        <v>2800</v>
      </c>
      <c r="G91" s="42">
        <f t="shared" si="4"/>
        <v>100</v>
      </c>
      <c r="H91" s="43">
        <f t="shared" si="5"/>
        <v>69.790628115653035</v>
      </c>
    </row>
    <row r="92" spans="1:8" ht="15.75">
      <c r="A92" s="30"/>
      <c r="B92" s="23"/>
      <c r="C92" s="28"/>
      <c r="D92" s="30"/>
      <c r="E92" s="51"/>
      <c r="F92" s="28"/>
      <c r="G92" s="48" t="s">
        <v>103</v>
      </c>
      <c r="H92" s="62"/>
    </row>
    <row r="93" spans="1:8" s="1" customFormat="1" ht="15.75">
      <c r="A93" s="28" t="s">
        <v>92</v>
      </c>
      <c r="B93" s="38" t="s">
        <v>85</v>
      </c>
      <c r="C93" s="52">
        <f>C95</f>
        <v>0</v>
      </c>
      <c r="D93" s="52">
        <f>D94</f>
        <v>18577</v>
      </c>
      <c r="E93" s="52">
        <f>E94</f>
        <v>18577</v>
      </c>
      <c r="F93" s="52">
        <f>F95</f>
        <v>0</v>
      </c>
      <c r="G93" s="48">
        <v>0</v>
      </c>
      <c r="H93" s="62">
        <v>0</v>
      </c>
    </row>
    <row r="94" spans="1:8" s="1" customFormat="1" ht="15.75">
      <c r="A94" s="30" t="s">
        <v>93</v>
      </c>
      <c r="B94" s="23" t="s">
        <v>86</v>
      </c>
      <c r="C94" s="50">
        <v>0</v>
      </c>
      <c r="D94" s="30">
        <v>18577</v>
      </c>
      <c r="E94" s="30">
        <v>18577</v>
      </c>
      <c r="F94" s="50">
        <v>0</v>
      </c>
      <c r="G94" s="48">
        <v>0</v>
      </c>
      <c r="H94" s="62">
        <v>0</v>
      </c>
    </row>
    <row r="95" spans="1:8" ht="15.75">
      <c r="A95" s="30" t="s">
        <v>185</v>
      </c>
      <c r="B95" s="23" t="s">
        <v>184</v>
      </c>
      <c r="C95" s="50">
        <v>0</v>
      </c>
      <c r="D95" s="30">
        <v>4768</v>
      </c>
      <c r="E95" s="30">
        <v>4768</v>
      </c>
      <c r="F95" s="50">
        <v>0</v>
      </c>
      <c r="G95" s="48">
        <v>0</v>
      </c>
      <c r="H95" s="62">
        <v>0</v>
      </c>
    </row>
    <row r="96" spans="1:8" s="8" customFormat="1" ht="15.75">
      <c r="A96" s="50" t="s">
        <v>65</v>
      </c>
      <c r="B96" s="66"/>
      <c r="C96" s="67">
        <f>SUM(C53,C61,C75,C78,C81,C85,C91,C93,)</f>
        <v>755542</v>
      </c>
      <c r="D96" s="67">
        <f>D53+D61+D75+D78+D81+D85+D91+D93+D95</f>
        <v>802994</v>
      </c>
      <c r="E96" s="67">
        <f>E53+E61+E75+E78+E81+E85+E91+E93+E95</f>
        <v>746437</v>
      </c>
      <c r="F96" s="67">
        <f>SUM(F53,F61,F75,F78,F81,F85,F91,F93,)</f>
        <v>665898</v>
      </c>
      <c r="G96" s="42">
        <f t="shared" si="4"/>
        <v>88.135140071630701</v>
      </c>
      <c r="H96" s="68">
        <f t="shared" ref="H96:H104" si="6">F96/E96*100</f>
        <v>89.210207961288091</v>
      </c>
    </row>
    <row r="97" spans="1:8" s="8" customFormat="1" ht="15.75">
      <c r="A97" s="50" t="s">
        <v>76</v>
      </c>
      <c r="B97" s="69"/>
      <c r="C97" s="70">
        <f>C50+C96</f>
        <v>1045542</v>
      </c>
      <c r="D97" s="67">
        <f>SUM(D50,D96)</f>
        <v>1116994</v>
      </c>
      <c r="E97" s="67">
        <f>SUM(E50,E96)</f>
        <v>1062948</v>
      </c>
      <c r="F97" s="70">
        <f>F50+F96</f>
        <v>995898</v>
      </c>
      <c r="G97" s="42">
        <f t="shared" si="4"/>
        <v>95.251840672110731</v>
      </c>
      <c r="H97" s="68">
        <f t="shared" si="6"/>
        <v>93.692071484211837</v>
      </c>
    </row>
    <row r="98" spans="1:8" ht="15.75">
      <c r="A98" s="28"/>
      <c r="B98" s="38"/>
      <c r="C98" s="28"/>
      <c r="D98" s="28"/>
      <c r="E98" s="39"/>
      <c r="F98" s="28"/>
      <c r="G98" s="48" t="s">
        <v>103</v>
      </c>
      <c r="H98" s="40" t="s">
        <v>103</v>
      </c>
    </row>
    <row r="99" spans="1:8" ht="15.75">
      <c r="A99" s="28" t="s">
        <v>203</v>
      </c>
      <c r="B99" s="38" t="s">
        <v>5</v>
      </c>
      <c r="C99" s="28">
        <f>C100</f>
        <v>2511845</v>
      </c>
      <c r="D99" s="28">
        <f>D100</f>
        <v>2545510</v>
      </c>
      <c r="E99" s="39">
        <f>E100</f>
        <v>2545510</v>
      </c>
      <c r="F99" s="28">
        <f>F100</f>
        <v>2937349</v>
      </c>
      <c r="G99" s="42">
        <f t="shared" si="4"/>
        <v>116.93989875967665</v>
      </c>
      <c r="H99" s="43">
        <f t="shared" si="6"/>
        <v>115.3933396451006</v>
      </c>
    </row>
    <row r="100" spans="1:8" ht="30.75">
      <c r="A100" s="33" t="s">
        <v>94</v>
      </c>
      <c r="B100" s="34" t="s">
        <v>7</v>
      </c>
      <c r="C100" s="28">
        <f>C101+C102+C103</f>
        <v>2511845</v>
      </c>
      <c r="D100" s="30">
        <f>D101+D102+D103</f>
        <v>2545510</v>
      </c>
      <c r="E100" s="30">
        <f>E101+E102+E103</f>
        <v>2545510</v>
      </c>
      <c r="F100" s="28">
        <f>F101+F102+F103</f>
        <v>2937349</v>
      </c>
      <c r="G100" s="44">
        <f t="shared" si="4"/>
        <v>116.93989875967665</v>
      </c>
      <c r="H100" s="45">
        <f t="shared" si="6"/>
        <v>115.3933396451006</v>
      </c>
    </row>
    <row r="101" spans="1:8" ht="30.75">
      <c r="A101" s="33" t="s">
        <v>108</v>
      </c>
      <c r="B101" s="34" t="s">
        <v>66</v>
      </c>
      <c r="C101" s="28">
        <v>579700</v>
      </c>
      <c r="D101" s="46">
        <v>587964</v>
      </c>
      <c r="E101" s="46">
        <v>587964</v>
      </c>
      <c r="F101" s="28">
        <v>951200</v>
      </c>
      <c r="G101" s="44">
        <f t="shared" si="4"/>
        <v>164.084871485251</v>
      </c>
      <c r="H101" s="45">
        <f t="shared" si="6"/>
        <v>161.77861229599091</v>
      </c>
    </row>
    <row r="102" spans="1:8" ht="30.75">
      <c r="A102" s="33" t="s">
        <v>83</v>
      </c>
      <c r="B102" s="23" t="s">
        <v>10</v>
      </c>
      <c r="C102" s="28">
        <v>1932145</v>
      </c>
      <c r="D102" s="46">
        <v>1938764</v>
      </c>
      <c r="E102" s="47">
        <v>1938764</v>
      </c>
      <c r="F102" s="28">
        <v>1986149</v>
      </c>
      <c r="G102" s="44">
        <f>F102/C102*100</f>
        <v>102.79502832344363</v>
      </c>
      <c r="H102" s="45">
        <f>F102/E102*100</f>
        <v>102.4440829311871</v>
      </c>
    </row>
    <row r="103" spans="1:8" ht="30.75">
      <c r="A103" s="33" t="s">
        <v>135</v>
      </c>
      <c r="B103" s="23" t="s">
        <v>132</v>
      </c>
      <c r="C103" s="28">
        <v>0</v>
      </c>
      <c r="D103" s="46">
        <v>18782</v>
      </c>
      <c r="E103" s="47">
        <v>18782</v>
      </c>
      <c r="F103" s="28">
        <v>0</v>
      </c>
      <c r="G103" s="48">
        <v>0</v>
      </c>
      <c r="H103" s="45">
        <f t="shared" si="6"/>
        <v>0</v>
      </c>
    </row>
    <row r="104" spans="1:8" s="1" customFormat="1" ht="15.75">
      <c r="A104" s="28" t="s">
        <v>11</v>
      </c>
      <c r="B104" s="38"/>
      <c r="C104" s="28">
        <f>C99</f>
        <v>2511845</v>
      </c>
      <c r="D104" s="28">
        <f>D99</f>
        <v>2545510</v>
      </c>
      <c r="E104" s="39">
        <f>E99</f>
        <v>2545510</v>
      </c>
      <c r="F104" s="28">
        <f>F99</f>
        <v>2937349</v>
      </c>
      <c r="G104" s="42">
        <f t="shared" si="4"/>
        <v>116.93989875967665</v>
      </c>
      <c r="H104" s="43">
        <f t="shared" si="6"/>
        <v>115.3933396451006</v>
      </c>
    </row>
    <row r="105" spans="1:8" ht="15.75">
      <c r="A105" s="30"/>
      <c r="B105" s="23"/>
      <c r="C105" s="28"/>
      <c r="D105" s="30"/>
      <c r="E105" s="51"/>
      <c r="F105" s="28"/>
      <c r="G105" s="29"/>
      <c r="H105" s="30"/>
    </row>
    <row r="106" spans="1:8" ht="31.5">
      <c r="A106" s="41" t="s">
        <v>205</v>
      </c>
      <c r="B106" s="38"/>
      <c r="C106" s="28"/>
      <c r="D106" s="28"/>
      <c r="E106" s="39"/>
      <c r="F106" s="28"/>
      <c r="G106" s="29"/>
      <c r="H106" s="30"/>
    </row>
    <row r="107" spans="1:8" s="1" customFormat="1" ht="15.75">
      <c r="A107" s="28" t="s">
        <v>67</v>
      </c>
      <c r="B107" s="38" t="s">
        <v>13</v>
      </c>
      <c r="C107" s="28">
        <f>C108+C109</f>
        <v>0</v>
      </c>
      <c r="D107" s="28">
        <f>D108+D109</f>
        <v>537213</v>
      </c>
      <c r="E107" s="28">
        <f>E108+E109</f>
        <v>525857</v>
      </c>
      <c r="F107" s="28">
        <f>F108+F109</f>
        <v>0</v>
      </c>
      <c r="G107" s="37">
        <v>0</v>
      </c>
      <c r="H107" s="28">
        <v>0</v>
      </c>
    </row>
    <row r="108" spans="1:8" ht="15.75">
      <c r="A108" s="30" t="s">
        <v>68</v>
      </c>
      <c r="B108" s="23" t="s">
        <v>69</v>
      </c>
      <c r="C108" s="50">
        <v>0</v>
      </c>
      <c r="D108" s="30">
        <v>537213</v>
      </c>
      <c r="E108" s="30">
        <v>537213</v>
      </c>
      <c r="F108" s="50">
        <v>0</v>
      </c>
      <c r="G108" s="29">
        <v>0</v>
      </c>
      <c r="H108" s="30">
        <v>0</v>
      </c>
    </row>
    <row r="109" spans="1:8" ht="15.75">
      <c r="A109" s="30" t="s">
        <v>100</v>
      </c>
      <c r="B109" s="23" t="s">
        <v>99</v>
      </c>
      <c r="C109" s="50"/>
      <c r="D109" s="30">
        <v>0</v>
      </c>
      <c r="E109" s="51">
        <v>-11356</v>
      </c>
      <c r="F109" s="50"/>
      <c r="G109" s="29">
        <v>0</v>
      </c>
      <c r="H109" s="30">
        <v>0</v>
      </c>
    </row>
    <row r="110" spans="1:8" s="1" customFormat="1" ht="15.75">
      <c r="A110" s="28" t="s">
        <v>70</v>
      </c>
      <c r="B110" s="38" t="s">
        <v>71</v>
      </c>
      <c r="C110" s="28">
        <f>C111</f>
        <v>0</v>
      </c>
      <c r="D110" s="28">
        <f>D111</f>
        <v>231827</v>
      </c>
      <c r="E110" s="39">
        <f>E111+E112</f>
        <v>231425</v>
      </c>
      <c r="F110" s="28">
        <f>F111</f>
        <v>0</v>
      </c>
      <c r="G110" s="37">
        <v>0</v>
      </c>
      <c r="H110" s="28">
        <v>0</v>
      </c>
    </row>
    <row r="111" spans="1:8" ht="15.75">
      <c r="A111" s="30" t="s">
        <v>72</v>
      </c>
      <c r="B111" s="23" t="s">
        <v>73</v>
      </c>
      <c r="C111" s="50">
        <v>0</v>
      </c>
      <c r="D111" s="30">
        <v>231827</v>
      </c>
      <c r="E111" s="51">
        <v>231827</v>
      </c>
      <c r="F111" s="50">
        <v>0</v>
      </c>
      <c r="G111" s="29">
        <v>0</v>
      </c>
      <c r="H111" s="30">
        <v>0</v>
      </c>
    </row>
    <row r="112" spans="1:8" ht="15.75">
      <c r="A112" s="30" t="s">
        <v>100</v>
      </c>
      <c r="B112" s="23" t="s">
        <v>186</v>
      </c>
      <c r="C112" s="50"/>
      <c r="D112" s="30"/>
      <c r="E112" s="51">
        <v>-402</v>
      </c>
      <c r="F112" s="50"/>
      <c r="G112" s="29"/>
      <c r="H112" s="30"/>
    </row>
    <row r="113" spans="1:8" ht="56.25" customHeight="1">
      <c r="A113" s="71" t="s">
        <v>111</v>
      </c>
      <c r="B113" s="72" t="s">
        <v>112</v>
      </c>
      <c r="C113" s="50"/>
      <c r="D113" s="30">
        <f>D114+D115</f>
        <v>0</v>
      </c>
      <c r="E113" s="30">
        <f>E114+E115</f>
        <v>0</v>
      </c>
      <c r="F113" s="30">
        <f>F114+F115</f>
        <v>0</v>
      </c>
      <c r="G113" s="29">
        <v>0</v>
      </c>
      <c r="H113" s="30">
        <v>0</v>
      </c>
    </row>
    <row r="114" spans="1:8" ht="15.75">
      <c r="A114" s="30" t="s">
        <v>72</v>
      </c>
      <c r="B114" s="73" t="s">
        <v>113</v>
      </c>
      <c r="C114" s="50"/>
      <c r="D114" s="30">
        <v>0</v>
      </c>
      <c r="E114" s="30">
        <v>0</v>
      </c>
      <c r="F114" s="50">
        <v>0</v>
      </c>
      <c r="G114" s="29">
        <v>0</v>
      </c>
      <c r="H114" s="30">
        <v>0</v>
      </c>
    </row>
    <row r="115" spans="1:8" ht="15.75">
      <c r="A115" s="30" t="s">
        <v>114</v>
      </c>
      <c r="B115" s="73" t="s">
        <v>115</v>
      </c>
      <c r="C115" s="50"/>
      <c r="D115" s="30">
        <v>0</v>
      </c>
      <c r="E115" s="30">
        <v>0</v>
      </c>
      <c r="F115" s="50">
        <v>0</v>
      </c>
      <c r="G115" s="29">
        <v>0</v>
      </c>
      <c r="H115" s="30">
        <v>0</v>
      </c>
    </row>
    <row r="116" spans="1:8" ht="15.75">
      <c r="A116" s="28" t="s">
        <v>74</v>
      </c>
      <c r="B116" s="38"/>
      <c r="C116" s="28">
        <f>C107+C110</f>
        <v>0</v>
      </c>
      <c r="D116" s="28">
        <f>D107+D110+D113</f>
        <v>769040</v>
      </c>
      <c r="E116" s="28">
        <f>E107+E110+E113</f>
        <v>757282</v>
      </c>
      <c r="F116" s="28">
        <f>F107+F110</f>
        <v>0</v>
      </c>
      <c r="G116" s="29">
        <v>0</v>
      </c>
      <c r="H116" s="30">
        <v>0</v>
      </c>
    </row>
    <row r="117" spans="1:8" ht="15.75">
      <c r="A117" s="30"/>
      <c r="B117" s="23"/>
      <c r="C117" s="28"/>
      <c r="D117" s="30"/>
      <c r="E117" s="51"/>
      <c r="F117" s="28"/>
      <c r="G117" s="29"/>
      <c r="H117" s="30"/>
    </row>
    <row r="118" spans="1:8" ht="15.75">
      <c r="A118" s="28" t="s">
        <v>206</v>
      </c>
      <c r="B118" s="38" t="s">
        <v>187</v>
      </c>
      <c r="C118" s="28">
        <v>0</v>
      </c>
      <c r="D118" s="28">
        <f>D119+D120</f>
        <v>-1</v>
      </c>
      <c r="E118" s="28">
        <f>E119+E120</f>
        <v>-1</v>
      </c>
      <c r="F118" s="28">
        <f>F119+F120</f>
        <v>0</v>
      </c>
      <c r="G118" s="29">
        <v>0</v>
      </c>
      <c r="H118" s="30"/>
    </row>
    <row r="119" spans="1:8" ht="15.75">
      <c r="A119" s="30" t="s">
        <v>188</v>
      </c>
      <c r="B119" s="23" t="s">
        <v>190</v>
      </c>
      <c r="C119" s="28">
        <v>0</v>
      </c>
      <c r="D119" s="30">
        <v>112690</v>
      </c>
      <c r="E119" s="51">
        <v>112690</v>
      </c>
      <c r="F119" s="28">
        <v>0</v>
      </c>
      <c r="G119" s="29"/>
      <c r="H119" s="30"/>
    </row>
    <row r="120" spans="1:8" ht="15.75">
      <c r="A120" s="30" t="s">
        <v>189</v>
      </c>
      <c r="B120" s="23" t="s">
        <v>191</v>
      </c>
      <c r="C120" s="28">
        <v>0</v>
      </c>
      <c r="D120" s="30">
        <v>-112691</v>
      </c>
      <c r="E120" s="51">
        <v>-112691</v>
      </c>
      <c r="F120" s="39">
        <v>0</v>
      </c>
      <c r="G120" s="29"/>
      <c r="H120" s="30"/>
    </row>
    <row r="121" spans="1:8" s="1" customFormat="1" ht="15.75">
      <c r="A121" s="28" t="s">
        <v>75</v>
      </c>
      <c r="B121" s="74"/>
      <c r="C121" s="75">
        <f>C97+C104+C116+C118</f>
        <v>3557387</v>
      </c>
      <c r="D121" s="76">
        <f>D97+D104+D116+D118</f>
        <v>4431543</v>
      </c>
      <c r="E121" s="77">
        <f>E97+E104+E116+E118</f>
        <v>4365739</v>
      </c>
      <c r="F121" s="77">
        <f>F97+F104+F116+F118</f>
        <v>3933247</v>
      </c>
      <c r="G121" s="42">
        <f>F121/C121*100</f>
        <v>110.56562021506235</v>
      </c>
      <c r="H121" s="43">
        <f>F121/E121*100</f>
        <v>90.093498489030154</v>
      </c>
    </row>
    <row r="122" spans="1:8" ht="15.75">
      <c r="A122" s="28" t="s">
        <v>207</v>
      </c>
      <c r="B122" s="23"/>
      <c r="C122" s="28"/>
      <c r="D122" s="30"/>
      <c r="E122" s="51"/>
      <c r="F122" s="28"/>
      <c r="G122" s="29"/>
      <c r="H122" s="62"/>
    </row>
    <row r="123" spans="1:8" ht="31.5">
      <c r="A123" s="41" t="s">
        <v>101</v>
      </c>
      <c r="B123" s="23" t="s">
        <v>102</v>
      </c>
      <c r="C123" s="28">
        <v>0</v>
      </c>
      <c r="D123" s="30">
        <v>0</v>
      </c>
      <c r="E123" s="30">
        <v>0</v>
      </c>
      <c r="F123" s="28">
        <v>0</v>
      </c>
      <c r="G123" s="29">
        <v>0</v>
      </c>
      <c r="H123" s="62">
        <v>0</v>
      </c>
    </row>
    <row r="124" spans="1:8" ht="15.75">
      <c r="A124" s="41" t="s">
        <v>136</v>
      </c>
      <c r="B124" s="73" t="s">
        <v>137</v>
      </c>
      <c r="C124" s="30">
        <f>C125</f>
        <v>0</v>
      </c>
      <c r="D124" s="30">
        <f>D125</f>
        <v>0</v>
      </c>
      <c r="E124" s="30">
        <f>E125</f>
        <v>0</v>
      </c>
      <c r="F124" s="30">
        <f>F125</f>
        <v>0</v>
      </c>
      <c r="G124" s="63"/>
      <c r="H124" s="43"/>
    </row>
    <row r="125" spans="1:8" ht="30.75">
      <c r="A125" s="33" t="s">
        <v>116</v>
      </c>
      <c r="B125" s="73" t="s">
        <v>117</v>
      </c>
      <c r="C125" s="28">
        <v>0</v>
      </c>
      <c r="D125" s="30">
        <v>0</v>
      </c>
      <c r="E125" s="30">
        <v>0</v>
      </c>
      <c r="F125" s="28">
        <v>0</v>
      </c>
      <c r="G125" s="63"/>
      <c r="H125" s="43"/>
    </row>
    <row r="126" spans="1:8" ht="15.75">
      <c r="A126" s="30" t="s">
        <v>77</v>
      </c>
      <c r="B126" s="23" t="s">
        <v>78</v>
      </c>
      <c r="C126" s="28">
        <f>C127+C128+C130</f>
        <v>324513</v>
      </c>
      <c r="D126" s="28">
        <f>D127+D128+D130</f>
        <v>324117</v>
      </c>
      <c r="E126" s="28">
        <f>E127+E128+E129+E130</f>
        <v>17058</v>
      </c>
      <c r="F126" s="28">
        <f>F127+F128+F130</f>
        <v>330424</v>
      </c>
      <c r="G126" s="44">
        <f t="shared" ref="G126:G136" si="7">F126/C126*100</f>
        <v>101.8214986764783</v>
      </c>
      <c r="H126" s="45">
        <f t="shared" ref="H126:H136" si="8">F126/E126*100</f>
        <v>1937.061789189823</v>
      </c>
    </row>
    <row r="127" spans="1:8" ht="30.75">
      <c r="A127" s="33" t="s">
        <v>79</v>
      </c>
      <c r="B127" s="23" t="s">
        <v>80</v>
      </c>
      <c r="C127" s="50">
        <v>324513</v>
      </c>
      <c r="D127" s="30">
        <v>324117</v>
      </c>
      <c r="E127" s="30">
        <v>324117</v>
      </c>
      <c r="F127" s="50">
        <v>298611</v>
      </c>
      <c r="G127" s="44">
        <f t="shared" si="7"/>
        <v>92.018193415980249</v>
      </c>
      <c r="H127" s="45">
        <f t="shared" si="8"/>
        <v>92.13061949851442</v>
      </c>
    </row>
    <row r="128" spans="1:8" ht="45.75">
      <c r="A128" s="33" t="s">
        <v>139</v>
      </c>
      <c r="B128" s="23" t="s">
        <v>140</v>
      </c>
      <c r="C128" s="50">
        <v>0</v>
      </c>
      <c r="D128" s="30">
        <v>0</v>
      </c>
      <c r="E128" s="30">
        <v>0</v>
      </c>
      <c r="F128" s="50">
        <v>31813</v>
      </c>
      <c r="G128" s="48">
        <v>0</v>
      </c>
      <c r="H128" s="40">
        <v>0</v>
      </c>
    </row>
    <row r="129" spans="1:8" ht="15.75">
      <c r="A129" s="30" t="s">
        <v>82</v>
      </c>
      <c r="B129" s="23" t="s">
        <v>81</v>
      </c>
      <c r="C129" s="50">
        <v>0</v>
      </c>
      <c r="D129" s="30">
        <v>0</v>
      </c>
      <c r="E129" s="30">
        <v>-275246</v>
      </c>
      <c r="F129" s="50">
        <v>0</v>
      </c>
      <c r="G129" s="48" t="s">
        <v>103</v>
      </c>
      <c r="H129" s="45">
        <f>F129/E129*100</f>
        <v>0</v>
      </c>
    </row>
    <row r="130" spans="1:8" ht="15.75">
      <c r="A130" s="30" t="s">
        <v>192</v>
      </c>
      <c r="B130" s="23" t="s">
        <v>193</v>
      </c>
      <c r="C130" s="50">
        <v>0</v>
      </c>
      <c r="D130" s="30">
        <v>0</v>
      </c>
      <c r="E130" s="30">
        <v>-31813</v>
      </c>
      <c r="F130" s="50">
        <v>0</v>
      </c>
      <c r="G130" s="48" t="s">
        <v>103</v>
      </c>
      <c r="H130" s="45">
        <f t="shared" si="8"/>
        <v>0</v>
      </c>
    </row>
    <row r="131" spans="1:8" ht="15.75">
      <c r="A131" s="30" t="s">
        <v>95</v>
      </c>
      <c r="B131" s="23"/>
      <c r="C131" s="52">
        <f>C123+C124+C126</f>
        <v>324513</v>
      </c>
      <c r="D131" s="78">
        <f>D124+D126</f>
        <v>324117</v>
      </c>
      <c r="E131" s="78">
        <f>E124+E126</f>
        <v>17058</v>
      </c>
      <c r="F131" s="52">
        <f>F123+F124+F126</f>
        <v>330424</v>
      </c>
      <c r="G131" s="44">
        <f t="shared" si="7"/>
        <v>101.8214986764783</v>
      </c>
      <c r="H131" s="45">
        <f t="shared" si="8"/>
        <v>1937.061789189823</v>
      </c>
    </row>
    <row r="132" spans="1:8" s="2" customFormat="1" ht="30.75">
      <c r="A132" s="54" t="s">
        <v>209</v>
      </c>
      <c r="B132" s="55"/>
      <c r="C132" s="31">
        <f>C121+C131</f>
        <v>3881900</v>
      </c>
      <c r="D132" s="31">
        <f>D121+D131</f>
        <v>4755660</v>
      </c>
      <c r="E132" s="79">
        <f>E121+E131</f>
        <v>4382797</v>
      </c>
      <c r="F132" s="31">
        <f>F121+F131</f>
        <v>4263671</v>
      </c>
      <c r="G132" s="42">
        <f t="shared" si="7"/>
        <v>109.83464282954223</v>
      </c>
      <c r="H132" s="43">
        <f t="shared" si="8"/>
        <v>97.281964006090178</v>
      </c>
    </row>
    <row r="133" spans="1:8" ht="15.75">
      <c r="A133" s="30"/>
      <c r="B133" s="23"/>
      <c r="C133" s="28"/>
      <c r="D133" s="30"/>
      <c r="E133" s="51"/>
      <c r="F133" s="28"/>
      <c r="G133" s="29"/>
      <c r="H133" s="62"/>
    </row>
    <row r="134" spans="1:8" s="2" customFormat="1" ht="15.75">
      <c r="A134" s="54" t="s">
        <v>210</v>
      </c>
      <c r="B134" s="55"/>
      <c r="C134" s="31">
        <f>C39+C132</f>
        <v>7175713</v>
      </c>
      <c r="D134" s="31">
        <f>D39+D132</f>
        <v>9100373</v>
      </c>
      <c r="E134" s="79">
        <f>E39+E132</f>
        <v>8362135</v>
      </c>
      <c r="F134" s="31">
        <f>F39+F132</f>
        <v>8465872</v>
      </c>
      <c r="G134" s="42">
        <f t="shared" si="7"/>
        <v>117.97952342854292</v>
      </c>
      <c r="H134" s="43">
        <f t="shared" si="8"/>
        <v>101.2405563890083</v>
      </c>
    </row>
    <row r="135" spans="1:8" ht="15.75">
      <c r="A135" s="50" t="s">
        <v>131</v>
      </c>
      <c r="B135" s="30"/>
      <c r="C135" s="80">
        <f>C39</f>
        <v>3293813</v>
      </c>
      <c r="D135" s="80">
        <f>D39</f>
        <v>4344713</v>
      </c>
      <c r="E135" s="80">
        <f>E39</f>
        <v>3979338</v>
      </c>
      <c r="F135" s="80">
        <f>F39</f>
        <v>4202201</v>
      </c>
      <c r="G135" s="42">
        <f t="shared" si="7"/>
        <v>127.57861481510942</v>
      </c>
      <c r="H135" s="43">
        <f t="shared" si="8"/>
        <v>105.60050440550664</v>
      </c>
    </row>
    <row r="136" spans="1:8" ht="15.75">
      <c r="A136" s="50" t="s">
        <v>211</v>
      </c>
      <c r="B136" s="30"/>
      <c r="C136" s="28">
        <f>C132</f>
        <v>3881900</v>
      </c>
      <c r="D136" s="28">
        <f>D132</f>
        <v>4755660</v>
      </c>
      <c r="E136" s="28">
        <f>E132</f>
        <v>4382797</v>
      </c>
      <c r="F136" s="28">
        <f>F132</f>
        <v>4263671</v>
      </c>
      <c r="G136" s="42">
        <f t="shared" si="7"/>
        <v>109.83464282954223</v>
      </c>
      <c r="H136" s="43">
        <f t="shared" si="8"/>
        <v>97.281964006090178</v>
      </c>
    </row>
  </sheetData>
  <mergeCells count="4">
    <mergeCell ref="A4:H4"/>
    <mergeCell ref="A2:H2"/>
    <mergeCell ref="A3:H3"/>
    <mergeCell ref="A1:H1"/>
  </mergeCells>
  <phoneticPr fontId="0" type="noConversion"/>
  <pageMargins left="1.0900000000000001" right="0.91" top="0.98425196850393704" bottom="0.98425196850393704" header="0.51181102362204722" footer="0.51181102362204722"/>
  <pageSetup paperSize="9" scale="70" orientation="portrait" r:id="rId1"/>
  <headerFooter alignWithMargins="0">
    <oddFooter>Page &amp;P of &amp;N</oddFooter>
  </headerFooter>
  <rowBreaks count="2" manualBreakCount="2">
    <brk id="40" max="7" man="1"/>
    <brk id="136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34"/>
  <sheetViews>
    <sheetView topLeftCell="A28" workbookViewId="0">
      <selection activeCell="F65" sqref="F65"/>
    </sheetView>
  </sheetViews>
  <sheetFormatPr defaultRowHeight="12.75"/>
  <sheetData>
    <row r="1" spans="1:3" ht="25.5">
      <c r="A1" t="s">
        <v>165</v>
      </c>
      <c r="B1" s="3" t="s">
        <v>167</v>
      </c>
      <c r="C1" t="s">
        <v>170</v>
      </c>
    </row>
    <row r="2" spans="1:3">
      <c r="A2" t="s">
        <v>165</v>
      </c>
      <c r="B2">
        <f>SUM(B3:B4)</f>
        <v>3245358</v>
      </c>
    </row>
    <row r="3" spans="1:3">
      <c r="A3" t="s">
        <v>166</v>
      </c>
      <c r="B3">
        <v>3120925</v>
      </c>
      <c r="C3" s="7">
        <f>B3/B2%</f>
        <v>96.165815913067206</v>
      </c>
    </row>
    <row r="4" spans="1:3">
      <c r="A4" t="s">
        <v>164</v>
      </c>
      <c r="B4">
        <v>124433</v>
      </c>
      <c r="C4" s="6">
        <f>B4/B2%</f>
        <v>3.8341840869327819</v>
      </c>
    </row>
    <row r="29" spans="1:3" s="1" customFormat="1">
      <c r="A29" s="1" t="s">
        <v>171</v>
      </c>
    </row>
    <row r="30" spans="1:3" s="1" customFormat="1">
      <c r="A30" s="1" t="s">
        <v>166</v>
      </c>
      <c r="B30" s="1">
        <v>3120693</v>
      </c>
    </row>
    <row r="31" spans="1:3">
      <c r="A31" s="1" t="s">
        <v>163</v>
      </c>
      <c r="B31" s="1">
        <v>579700</v>
      </c>
      <c r="C31" s="4">
        <f>B31/B34%</f>
        <v>11.15906216138541</v>
      </c>
    </row>
    <row r="32" spans="1:3">
      <c r="A32" s="1" t="s">
        <v>168</v>
      </c>
      <c r="B32" s="1">
        <v>1045542</v>
      </c>
      <c r="C32" s="4">
        <f>B32/B34%</f>
        <v>20.126389805656761</v>
      </c>
    </row>
    <row r="33" spans="1:3">
      <c r="A33" s="1" t="s">
        <v>164</v>
      </c>
      <c r="B33" s="1">
        <v>448946</v>
      </c>
      <c r="C33" s="4">
        <f>B33/B34%</f>
        <v>8.642084390383534</v>
      </c>
    </row>
    <row r="34" spans="1:3" ht="63.75">
      <c r="A34" s="5" t="s">
        <v>169</v>
      </c>
      <c r="B34" s="1">
        <f>SUM(B30:B33)</f>
        <v>5194881</v>
      </c>
      <c r="C34" s="4">
        <f>SUM(C31:C33)</f>
        <v>39.927536357425709</v>
      </c>
    </row>
  </sheetData>
  <phoneticPr fontId="4" type="noConversion"/>
  <pageMargins left="0.75" right="0.75" top="1" bottom="1" header="0.5" footer="0.5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H123"/>
  <sheetViews>
    <sheetView zoomScaleNormal="100" workbookViewId="0">
      <selection activeCell="L10" sqref="L10"/>
    </sheetView>
  </sheetViews>
  <sheetFormatPr defaultRowHeight="12.75"/>
  <cols>
    <col min="1" max="1" width="40.85546875" customWidth="1"/>
    <col min="2" max="2" width="14.28515625" customWidth="1"/>
    <col min="3" max="3" width="11.7109375" customWidth="1"/>
    <col min="4" max="4" width="14.5703125" customWidth="1"/>
  </cols>
  <sheetData>
    <row r="2" spans="1:5" s="1" customFormat="1">
      <c r="A2" s="1" t="s">
        <v>159</v>
      </c>
      <c r="B2" s="1" t="s">
        <v>147</v>
      </c>
      <c r="C2" s="1" t="s">
        <v>212</v>
      </c>
      <c r="D2" s="1" t="s">
        <v>213</v>
      </c>
    </row>
    <row r="4" spans="1:5" s="1" customFormat="1">
      <c r="A4" s="1" t="s">
        <v>163</v>
      </c>
      <c r="B4" s="1">
        <v>587964</v>
      </c>
      <c r="C4" s="1">
        <v>587964</v>
      </c>
      <c r="D4" s="1">
        <v>951200</v>
      </c>
      <c r="E4" s="4">
        <f>D4/$D$24%</f>
        <v>22.309413648473345</v>
      </c>
    </row>
    <row r="5" spans="1:5" s="1" customFormat="1">
      <c r="A5" s="1" t="s">
        <v>219</v>
      </c>
      <c r="B5" s="1">
        <v>1932145</v>
      </c>
      <c r="C5" s="1">
        <v>1938765</v>
      </c>
      <c r="D5" s="1">
        <v>1986149</v>
      </c>
      <c r="E5" s="4"/>
    </row>
    <row r="6" spans="1:5" s="1" customFormat="1">
      <c r="A6" s="1" t="s">
        <v>148</v>
      </c>
      <c r="B6" s="1">
        <f>SUM(B7:B8)</f>
        <v>314000</v>
      </c>
      <c r="C6" s="1">
        <f>SUM(C7:C8)</f>
        <v>316511</v>
      </c>
      <c r="D6" s="1">
        <f>SUM(D7:D8)</f>
        <v>330000</v>
      </c>
      <c r="E6" s="4">
        <f t="shared" ref="E6:E21" si="0">D6/$D$24%</f>
        <v>7.7398091925948318</v>
      </c>
    </row>
    <row r="7" spans="1:5">
      <c r="A7" s="3" t="s">
        <v>218</v>
      </c>
      <c r="B7">
        <v>15000</v>
      </c>
      <c r="C7">
        <v>15310</v>
      </c>
      <c r="D7">
        <v>15000</v>
      </c>
      <c r="E7" s="4">
        <f t="shared" si="0"/>
        <v>0.35180950875431055</v>
      </c>
    </row>
    <row r="8" spans="1:5">
      <c r="A8" t="s">
        <v>17</v>
      </c>
      <c r="B8">
        <f>SUM(B9:B12)</f>
        <v>299000</v>
      </c>
      <c r="C8">
        <f>SUM(C9:C12)</f>
        <v>301201</v>
      </c>
      <c r="D8">
        <f>SUM(D9:D12)</f>
        <v>315000</v>
      </c>
      <c r="E8" s="4">
        <f t="shared" si="0"/>
        <v>7.3879996838405217</v>
      </c>
    </row>
    <row r="9" spans="1:5">
      <c r="A9" t="s">
        <v>149</v>
      </c>
      <c r="B9">
        <v>60000</v>
      </c>
      <c r="C9">
        <v>60219</v>
      </c>
      <c r="D9">
        <v>75000</v>
      </c>
      <c r="E9" s="4">
        <f t="shared" si="0"/>
        <v>1.7590475437715527</v>
      </c>
    </row>
    <row r="10" spans="1:5">
      <c r="A10" t="s">
        <v>150</v>
      </c>
      <c r="B10">
        <v>87000</v>
      </c>
      <c r="C10">
        <v>87700</v>
      </c>
      <c r="D10">
        <v>90000</v>
      </c>
      <c r="E10" s="4">
        <f t="shared" si="0"/>
        <v>2.1108570525258634</v>
      </c>
    </row>
    <row r="11" spans="1:5">
      <c r="A11" t="s">
        <v>151</v>
      </c>
      <c r="B11">
        <v>152000</v>
      </c>
      <c r="C11">
        <v>152130</v>
      </c>
      <c r="D11">
        <v>150000</v>
      </c>
      <c r="E11" s="4">
        <f t="shared" si="0"/>
        <v>3.5180950875431054</v>
      </c>
    </row>
    <row r="12" spans="1:5">
      <c r="A12" t="s">
        <v>155</v>
      </c>
      <c r="C12">
        <v>1152</v>
      </c>
      <c r="E12" s="4">
        <f t="shared" si="0"/>
        <v>0</v>
      </c>
    </row>
    <row r="13" spans="1:5" s="1" customFormat="1">
      <c r="A13" s="1" t="s">
        <v>152</v>
      </c>
      <c r="B13" s="1">
        <f>SUM(B14:B21)</f>
        <v>802994</v>
      </c>
      <c r="C13" s="1">
        <f>SUM(C14:C21)</f>
        <v>746437</v>
      </c>
      <c r="D13" s="1">
        <f>SUM(D14:D21)</f>
        <v>665898</v>
      </c>
      <c r="E13" s="4">
        <f t="shared" si="0"/>
        <v>15.617949884031859</v>
      </c>
    </row>
    <row r="14" spans="1:5">
      <c r="A14" t="s">
        <v>153</v>
      </c>
      <c r="B14">
        <v>90457</v>
      </c>
      <c r="C14">
        <v>89324</v>
      </c>
      <c r="D14">
        <v>62000</v>
      </c>
      <c r="E14" s="4">
        <f t="shared" si="0"/>
        <v>1.4541459695178169</v>
      </c>
    </row>
    <row r="15" spans="1:5">
      <c r="A15" t="s">
        <v>35</v>
      </c>
      <c r="B15">
        <v>451766</v>
      </c>
      <c r="C15">
        <v>477113</v>
      </c>
      <c r="D15">
        <v>453998</v>
      </c>
      <c r="E15" s="4">
        <f t="shared" si="0"/>
        <v>10.648054223695965</v>
      </c>
    </row>
    <row r="16" spans="1:5">
      <c r="A16" t="s">
        <v>154</v>
      </c>
      <c r="B16">
        <v>2590</v>
      </c>
      <c r="C16">
        <v>2593</v>
      </c>
      <c r="D16">
        <v>1500</v>
      </c>
      <c r="E16" s="4">
        <f t="shared" si="0"/>
        <v>3.5180950875431057E-2</v>
      </c>
    </row>
    <row r="17" spans="1:6">
      <c r="A17" t="s">
        <v>58</v>
      </c>
      <c r="B17">
        <v>118</v>
      </c>
      <c r="C17">
        <v>-149</v>
      </c>
      <c r="D17">
        <v>0</v>
      </c>
      <c r="E17" s="4">
        <f t="shared" si="0"/>
        <v>0</v>
      </c>
    </row>
    <row r="18" spans="1:6">
      <c r="A18" t="s">
        <v>156</v>
      </c>
      <c r="B18">
        <v>-36731</v>
      </c>
      <c r="C18">
        <v>-14736</v>
      </c>
      <c r="D18">
        <v>-14400</v>
      </c>
      <c r="E18" s="4">
        <f t="shared" si="0"/>
        <v>-0.33773712840413811</v>
      </c>
    </row>
    <row r="19" spans="1:6" ht="25.5">
      <c r="A19" s="3" t="s">
        <v>157</v>
      </c>
      <c r="B19">
        <v>268649</v>
      </c>
      <c r="C19">
        <v>164935</v>
      </c>
      <c r="D19">
        <v>160000</v>
      </c>
      <c r="E19" s="4">
        <f t="shared" si="0"/>
        <v>3.7526347600459791</v>
      </c>
    </row>
    <row r="20" spans="1:6">
      <c r="A20" t="s">
        <v>63</v>
      </c>
      <c r="B20">
        <v>2800</v>
      </c>
      <c r="C20">
        <v>4012</v>
      </c>
      <c r="D20">
        <v>2800</v>
      </c>
      <c r="E20" s="4">
        <f t="shared" si="0"/>
        <v>6.5671108300804637E-2</v>
      </c>
    </row>
    <row r="21" spans="1:6">
      <c r="A21" t="s">
        <v>158</v>
      </c>
      <c r="B21">
        <v>23345</v>
      </c>
      <c r="C21">
        <v>23345</v>
      </c>
      <c r="D21">
        <v>0</v>
      </c>
      <c r="E21" s="4">
        <f t="shared" si="0"/>
        <v>0</v>
      </c>
    </row>
    <row r="22" spans="1:6" s="1" customFormat="1">
      <c r="A22" s="1" t="s">
        <v>160</v>
      </c>
      <c r="B22" s="1">
        <f>B6+B13</f>
        <v>1116994</v>
      </c>
      <c r="C22" s="1">
        <f>C6+C13</f>
        <v>1062948</v>
      </c>
      <c r="D22" s="1">
        <f>D6+D13</f>
        <v>995898</v>
      </c>
      <c r="E22" s="4">
        <f>D22/D24%</f>
        <v>23.357759076626692</v>
      </c>
    </row>
    <row r="23" spans="1:6" s="1" customFormat="1">
      <c r="A23" s="1" t="s">
        <v>161</v>
      </c>
      <c r="D23" s="1">
        <v>330424</v>
      </c>
      <c r="E23" s="4">
        <f>D23/D24%</f>
        <v>7.7497536747089537</v>
      </c>
    </row>
    <row r="24" spans="1:6" s="1" customFormat="1">
      <c r="A24" s="1" t="s">
        <v>162</v>
      </c>
      <c r="B24" s="1">
        <f>B4+B22+B23</f>
        <v>1704958</v>
      </c>
      <c r="C24" s="1">
        <f>C4+C22+C23</f>
        <v>1650912</v>
      </c>
      <c r="D24" s="1">
        <f>D4+D5+D22+D23</f>
        <v>4263671</v>
      </c>
      <c r="E24" s="4">
        <f>E4+E22+E23</f>
        <v>53.416926399808993</v>
      </c>
      <c r="F24" s="4">
        <f>E4+E7+E9+E10+E11+E14+E15+E16+E18+E19+E20+E23</f>
        <v>53.416926399808993</v>
      </c>
    </row>
    <row r="27" spans="1:6">
      <c r="A27" s="1" t="s">
        <v>165</v>
      </c>
    </row>
    <row r="28" spans="1:6">
      <c r="A28" s="1" t="s">
        <v>168</v>
      </c>
      <c r="B28">
        <v>3100</v>
      </c>
      <c r="C28" s="7">
        <f>B28/B31%</f>
        <v>1.1751772243072141</v>
      </c>
    </row>
    <row r="29" spans="1:6" ht="25.5">
      <c r="A29" s="3" t="s">
        <v>166</v>
      </c>
      <c r="B29">
        <v>3848260</v>
      </c>
      <c r="C29" s="7">
        <f>B29/B32%</f>
        <v>91.577247256854207</v>
      </c>
    </row>
    <row r="30" spans="1:6">
      <c r="A30" s="1" t="s">
        <v>219</v>
      </c>
      <c r="B30">
        <v>87051</v>
      </c>
      <c r="C30" s="7"/>
    </row>
    <row r="31" spans="1:6">
      <c r="A31" s="1" t="s">
        <v>164</v>
      </c>
      <c r="B31">
        <v>263790</v>
      </c>
      <c r="C31" s="7">
        <f>B31/B32%</f>
        <v>6.277424616290368</v>
      </c>
    </row>
    <row r="32" spans="1:6" ht="25.5">
      <c r="A32" s="3" t="s">
        <v>173</v>
      </c>
      <c r="B32">
        <f>SUM(B28:B31)</f>
        <v>4202201</v>
      </c>
    </row>
    <row r="70" spans="1:5">
      <c r="A70" s="1" t="s">
        <v>214</v>
      </c>
    </row>
    <row r="71" spans="1:5">
      <c r="A71" s="1" t="s">
        <v>215</v>
      </c>
      <c r="B71" s="1">
        <v>3848260</v>
      </c>
      <c r="C71" s="81">
        <f>B71/B78%</f>
        <v>45.456156199857496</v>
      </c>
    </row>
    <row r="72" spans="1:5" s="1" customFormat="1">
      <c r="A72" s="1" t="s">
        <v>163</v>
      </c>
      <c r="B72" s="1">
        <v>951200</v>
      </c>
      <c r="C72" s="81">
        <f>B72/B78%</f>
        <v>11.235700232651757</v>
      </c>
      <c r="E72" s="4"/>
    </row>
    <row r="73" spans="1:5" s="1" customFormat="1">
      <c r="A73" s="1" t="s">
        <v>219</v>
      </c>
      <c r="B73" s="1">
        <v>2073200</v>
      </c>
      <c r="C73" s="81">
        <f>B73/B78*100</f>
        <v>24.488912660148891</v>
      </c>
      <c r="E73" s="4"/>
    </row>
    <row r="74" spans="1:5" s="1" customFormat="1">
      <c r="A74" s="1" t="s">
        <v>220</v>
      </c>
      <c r="B74" s="1">
        <v>3100</v>
      </c>
      <c r="C74" s="81">
        <f>B74/B78*100</f>
        <v>3.6617610093797784E-2</v>
      </c>
      <c r="E74" s="4"/>
    </row>
    <row r="75" spans="1:5" s="1" customFormat="1">
      <c r="A75" s="1" t="s">
        <v>148</v>
      </c>
      <c r="B75" s="1">
        <v>330000</v>
      </c>
      <c r="C75" s="81">
        <f>B75/B78%</f>
        <v>3.8980036551462152</v>
      </c>
    </row>
    <row r="76" spans="1:5" s="1" customFormat="1">
      <c r="A76" s="1" t="s">
        <v>152</v>
      </c>
      <c r="B76" s="1">
        <v>665898</v>
      </c>
      <c r="C76" s="81">
        <f>B76/B78%</f>
        <v>7.8656752665289531</v>
      </c>
    </row>
    <row r="77" spans="1:5" s="1" customFormat="1">
      <c r="A77" s="1" t="s">
        <v>164</v>
      </c>
      <c r="B77" s="1">
        <v>594214</v>
      </c>
      <c r="C77" s="81">
        <f>B77/B78%</f>
        <v>7.0189343755728881</v>
      </c>
      <c r="E77" s="4"/>
    </row>
    <row r="78" spans="1:5" s="1" customFormat="1">
      <c r="A78" s="1" t="s">
        <v>169</v>
      </c>
      <c r="B78" s="1">
        <f>SUM(B71:B77)</f>
        <v>8465872</v>
      </c>
      <c r="C78" s="4">
        <f>SUM(C71:C77)</f>
        <v>100</v>
      </c>
      <c r="E78" s="4"/>
    </row>
    <row r="93" spans="8:8">
      <c r="H93" t="s">
        <v>103</v>
      </c>
    </row>
    <row r="118" spans="1:5">
      <c r="A118" s="1" t="s">
        <v>172</v>
      </c>
    </row>
    <row r="119" spans="1:5" s="1" customFormat="1">
      <c r="A119" s="1" t="s">
        <v>163</v>
      </c>
      <c r="B119" s="1">
        <v>951200</v>
      </c>
      <c r="C119" s="4">
        <f>B119/B123*100</f>
        <v>22.309413648473349</v>
      </c>
      <c r="E119" s="4"/>
    </row>
    <row r="120" spans="1:5" s="1" customFormat="1">
      <c r="A120" s="1" t="s">
        <v>219</v>
      </c>
      <c r="B120" s="1">
        <v>1986149</v>
      </c>
      <c r="C120" s="4">
        <f>B120/B123*100</f>
        <v>46.583073600191014</v>
      </c>
      <c r="E120" s="4"/>
    </row>
    <row r="121" spans="1:5" s="1" customFormat="1">
      <c r="A121" s="1" t="s">
        <v>168</v>
      </c>
      <c r="B121" s="1">
        <v>995898</v>
      </c>
      <c r="C121" s="4">
        <f>B121/B123*100</f>
        <v>23.357759076626692</v>
      </c>
    </row>
    <row r="122" spans="1:5" s="1" customFormat="1">
      <c r="A122" s="1" t="s">
        <v>164</v>
      </c>
      <c r="B122" s="1">
        <v>330424</v>
      </c>
      <c r="C122" s="4">
        <f>B122/B123*100</f>
        <v>7.7497536747089537</v>
      </c>
      <c r="E122" s="4"/>
    </row>
    <row r="123" spans="1:5" s="1" customFormat="1">
      <c r="A123" s="5" t="s">
        <v>216</v>
      </c>
      <c r="B123" s="1">
        <f>SUM(B119:B122)</f>
        <v>4263671</v>
      </c>
      <c r="C123" s="4">
        <f>SUM(C119:C122)</f>
        <v>100.00000000000001</v>
      </c>
      <c r="E123" s="4"/>
    </row>
  </sheetData>
  <phoneticPr fontId="0" type="noConversion"/>
  <printOptions horizontalCentered="1" verticalCentered="1"/>
  <pageMargins left="0.74803149606299213" right="0.74803149606299213" top="0.86614173228346458" bottom="0.98425196850393704" header="0.51181102362204722" footer="0.51181102362204722"/>
  <pageSetup paperSize="9" scale="97" orientation="landscape" r:id="rId1"/>
  <headerFooter alignWithMargins="0"/>
  <rowBreaks count="5" manualBreakCount="5">
    <brk id="32" max="16383" man="1"/>
    <brk id="69" max="16383" man="1"/>
    <brk id="79" max="16383" man="1"/>
    <brk id="116" max="9" man="1"/>
    <brk id="124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Sheet1</vt:lpstr>
      <vt:lpstr>Sheet3</vt:lpstr>
      <vt:lpstr>Sheet2</vt:lpstr>
      <vt:lpstr>Sheet1!Print_Area</vt:lpstr>
      <vt:lpstr>Sheet2!Print_Area</vt:lpstr>
      <vt:lpstr>Sheet1!Print_Titles</vt:lpstr>
    </vt:vector>
  </TitlesOfParts>
  <Company>**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</dc:creator>
  <cp:lastModifiedBy>Svetoslav Mihaylov</cp:lastModifiedBy>
  <cp:lastPrinted>2009-04-03T19:35:11Z</cp:lastPrinted>
  <dcterms:created xsi:type="dcterms:W3CDTF">2003-02-21T20:20:17Z</dcterms:created>
  <dcterms:modified xsi:type="dcterms:W3CDTF">2009-04-03T20:01:14Z</dcterms:modified>
</cp:coreProperties>
</file>