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9720" windowHeight="6030" tabRatio="601"/>
  </bookViews>
  <sheets>
    <sheet name="Sheet1" sheetId="1" r:id="rId1"/>
  </sheets>
  <definedNames>
    <definedName name="_xlnm.Print_Area" localSheetId="0">Sheet1!$A$1:$F$765</definedName>
    <definedName name="_xlnm.Print_Titles" localSheetId="0">Sheet1!$4:$5</definedName>
  </definedNames>
  <calcPr calcId="125725" fullCalcOnLoad="1"/>
</workbook>
</file>

<file path=xl/calcChain.xml><?xml version="1.0" encoding="utf-8"?>
<calcChain xmlns="http://schemas.openxmlformats.org/spreadsheetml/2006/main">
  <c r="E392" i="1"/>
  <c r="D743"/>
  <c r="E743"/>
  <c r="C743"/>
  <c r="D741"/>
  <c r="E741"/>
  <c r="C741"/>
  <c r="F624"/>
  <c r="F623"/>
  <c r="E622"/>
  <c r="D622"/>
  <c r="F622"/>
  <c r="C622"/>
  <c r="E621"/>
  <c r="D621"/>
  <c r="F621"/>
  <c r="C621"/>
  <c r="E526"/>
  <c r="E431"/>
  <c r="D392"/>
  <c r="D330"/>
  <c r="D344"/>
  <c r="D337"/>
  <c r="D349"/>
  <c r="D348"/>
  <c r="D351"/>
  <c r="D358"/>
  <c r="D363"/>
  <c r="D367"/>
  <c r="D365"/>
  <c r="D357"/>
  <c r="D373"/>
  <c r="D372"/>
  <c r="D376"/>
  <c r="D379"/>
  <c r="D378"/>
  <c r="E330"/>
  <c r="E344"/>
  <c r="E337"/>
  <c r="E336"/>
  <c r="E349"/>
  <c r="E348"/>
  <c r="E351"/>
  <c r="E358"/>
  <c r="E363"/>
  <c r="E357"/>
  <c r="F357"/>
  <c r="E367"/>
  <c r="E365"/>
  <c r="E373"/>
  <c r="E372"/>
  <c r="E376"/>
  <c r="E379"/>
  <c r="E378"/>
  <c r="C330"/>
  <c r="C344"/>
  <c r="C337"/>
  <c r="C336"/>
  <c r="C349"/>
  <c r="C348"/>
  <c r="C351"/>
  <c r="C358"/>
  <c r="C363"/>
  <c r="C357"/>
  <c r="C367"/>
  <c r="C365"/>
  <c r="C373"/>
  <c r="C372"/>
  <c r="C376"/>
  <c r="C379"/>
  <c r="C378"/>
  <c r="D387"/>
  <c r="D388"/>
  <c r="D389"/>
  <c r="D390"/>
  <c r="D391"/>
  <c r="D394"/>
  <c r="D395"/>
  <c r="D396"/>
  <c r="D397"/>
  <c r="D398"/>
  <c r="D399"/>
  <c r="D393"/>
  <c r="D400"/>
  <c r="D401"/>
  <c r="D402"/>
  <c r="D403"/>
  <c r="E387"/>
  <c r="E388"/>
  <c r="E389"/>
  <c r="E390"/>
  <c r="E391"/>
  <c r="E394"/>
  <c r="E395"/>
  <c r="E396"/>
  <c r="E397"/>
  <c r="E398"/>
  <c r="E399"/>
  <c r="E400"/>
  <c r="E401"/>
  <c r="E393"/>
  <c r="E402"/>
  <c r="E403"/>
  <c r="E386"/>
  <c r="C387"/>
  <c r="C388"/>
  <c r="C389"/>
  <c r="C390"/>
  <c r="C391"/>
  <c r="C392"/>
  <c r="C394"/>
  <c r="C395"/>
  <c r="C396"/>
  <c r="C397"/>
  <c r="C398"/>
  <c r="C399"/>
  <c r="C400"/>
  <c r="C401"/>
  <c r="C393"/>
  <c r="C402"/>
  <c r="C403"/>
  <c r="C386"/>
  <c r="F376"/>
  <c r="F390"/>
  <c r="F356"/>
  <c r="F341"/>
  <c r="F338"/>
  <c r="F266"/>
  <c r="E262"/>
  <c r="E261"/>
  <c r="E273"/>
  <c r="E267"/>
  <c r="E288"/>
  <c r="E284"/>
  <c r="D324"/>
  <c r="E324"/>
  <c r="C324"/>
  <c r="E207"/>
  <c r="E212"/>
  <c r="E220"/>
  <c r="E214"/>
  <c r="E240"/>
  <c r="E234"/>
  <c r="E254"/>
  <c r="E206"/>
  <c r="D207"/>
  <c r="D212"/>
  <c r="D220"/>
  <c r="D214"/>
  <c r="D240"/>
  <c r="D234"/>
  <c r="D254"/>
  <c r="D206"/>
  <c r="C207"/>
  <c r="C212"/>
  <c r="C220"/>
  <c r="C214"/>
  <c r="C240"/>
  <c r="C234"/>
  <c r="C254"/>
  <c r="C206"/>
  <c r="D316"/>
  <c r="E316"/>
  <c r="C316"/>
  <c r="D310"/>
  <c r="E310"/>
  <c r="C310"/>
  <c r="D179"/>
  <c r="E179"/>
  <c r="C179"/>
  <c r="F183"/>
  <c r="F180"/>
  <c r="D306"/>
  <c r="E306"/>
  <c r="C306"/>
  <c r="D90"/>
  <c r="E90"/>
  <c r="C90"/>
  <c r="F91"/>
  <c r="C73"/>
  <c r="E73"/>
  <c r="D73"/>
  <c r="F74"/>
  <c r="E28"/>
  <c r="E20"/>
  <c r="E749"/>
  <c r="D749"/>
  <c r="F749"/>
  <c r="E750"/>
  <c r="D750"/>
  <c r="F750"/>
  <c r="E751"/>
  <c r="D751"/>
  <c r="F751"/>
  <c r="E753"/>
  <c r="D753"/>
  <c r="F753"/>
  <c r="E754"/>
  <c r="D754"/>
  <c r="F754"/>
  <c r="E756"/>
  <c r="D756"/>
  <c r="F756"/>
  <c r="E757"/>
  <c r="D757"/>
  <c r="F757"/>
  <c r="E758"/>
  <c r="D758"/>
  <c r="F758"/>
  <c r="E761"/>
  <c r="D761"/>
  <c r="E731"/>
  <c r="E732"/>
  <c r="E733"/>
  <c r="E734"/>
  <c r="E735"/>
  <c r="E737"/>
  <c r="E738"/>
  <c r="E739"/>
  <c r="E740"/>
  <c r="E742"/>
  <c r="E744"/>
  <c r="E745"/>
  <c r="E746"/>
  <c r="E747"/>
  <c r="E748"/>
  <c r="E736"/>
  <c r="E752"/>
  <c r="E755"/>
  <c r="E762"/>
  <c r="E759"/>
  <c r="E760"/>
  <c r="D731"/>
  <c r="D732"/>
  <c r="D733"/>
  <c r="D734"/>
  <c r="D735"/>
  <c r="D737"/>
  <c r="D738"/>
  <c r="D739"/>
  <c r="D740"/>
  <c r="D742"/>
  <c r="D744"/>
  <c r="D745"/>
  <c r="D746"/>
  <c r="D736"/>
  <c r="D747"/>
  <c r="D748"/>
  <c r="D752"/>
  <c r="D755"/>
  <c r="D759"/>
  <c r="D760"/>
  <c r="E407"/>
  <c r="E406"/>
  <c r="E425"/>
  <c r="E440"/>
  <c r="E439"/>
  <c r="E445"/>
  <c r="E444"/>
  <c r="E461"/>
  <c r="E460"/>
  <c r="E478"/>
  <c r="E472"/>
  <c r="E489"/>
  <c r="E488"/>
  <c r="E487"/>
  <c r="E512"/>
  <c r="E506"/>
  <c r="E525"/>
  <c r="E533"/>
  <c r="E532"/>
  <c r="E538"/>
  <c r="E545"/>
  <c r="E540"/>
  <c r="F540"/>
  <c r="E561"/>
  <c r="E555"/>
  <c r="F555"/>
  <c r="E572"/>
  <c r="E571"/>
  <c r="E583"/>
  <c r="E578"/>
  <c r="E596"/>
  <c r="E607"/>
  <c r="E590"/>
  <c r="F590"/>
  <c r="E612"/>
  <c r="E611"/>
  <c r="F611"/>
  <c r="E616"/>
  <c r="E615"/>
  <c r="F615"/>
  <c r="E619"/>
  <c r="E626"/>
  <c r="E625"/>
  <c r="E633"/>
  <c r="E640"/>
  <c r="E635"/>
  <c r="E654"/>
  <c r="E648"/>
  <c r="E647"/>
  <c r="E669"/>
  <c r="E663"/>
  <c r="E686"/>
  <c r="E680"/>
  <c r="E692"/>
  <c r="E691"/>
  <c r="E699"/>
  <c r="E698"/>
  <c r="E697"/>
  <c r="E706"/>
  <c r="E705"/>
  <c r="E711"/>
  <c r="E715"/>
  <c r="E710"/>
  <c r="E719"/>
  <c r="E718"/>
  <c r="E717"/>
  <c r="E726"/>
  <c r="E725"/>
  <c r="E728"/>
  <c r="E724"/>
  <c r="D407"/>
  <c r="D406"/>
  <c r="D405"/>
  <c r="D431"/>
  <c r="D425"/>
  <c r="D440"/>
  <c r="D439"/>
  <c r="D445"/>
  <c r="D444"/>
  <c r="D461"/>
  <c r="D460"/>
  <c r="D478"/>
  <c r="D472"/>
  <c r="D489"/>
  <c r="D488"/>
  <c r="D487"/>
  <c r="D512"/>
  <c r="D506"/>
  <c r="D526"/>
  <c r="D525"/>
  <c r="F525"/>
  <c r="D533"/>
  <c r="D532"/>
  <c r="F532"/>
  <c r="D538"/>
  <c r="D545"/>
  <c r="D540"/>
  <c r="D561"/>
  <c r="D555"/>
  <c r="D572"/>
  <c r="D571"/>
  <c r="D583"/>
  <c r="D578"/>
  <c r="F578"/>
  <c r="D596"/>
  <c r="D607"/>
  <c r="D590"/>
  <c r="D612"/>
  <c r="D611"/>
  <c r="D616"/>
  <c r="D615"/>
  <c r="D619"/>
  <c r="D626"/>
  <c r="D625"/>
  <c r="F625"/>
  <c r="D633"/>
  <c r="D632"/>
  <c r="D640"/>
  <c r="D635"/>
  <c r="D654"/>
  <c r="D648"/>
  <c r="D669"/>
  <c r="D663"/>
  <c r="F663"/>
  <c r="D686"/>
  <c r="D680"/>
  <c r="F680"/>
  <c r="D692"/>
  <c r="D691"/>
  <c r="F691"/>
  <c r="D699"/>
  <c r="D698"/>
  <c r="D706"/>
  <c r="D705"/>
  <c r="D711"/>
  <c r="D715"/>
  <c r="D710"/>
  <c r="F710"/>
  <c r="D719"/>
  <c r="D718"/>
  <c r="D726"/>
  <c r="D725"/>
  <c r="D724"/>
  <c r="D728"/>
  <c r="D299"/>
  <c r="D300"/>
  <c r="D312"/>
  <c r="D315"/>
  <c r="D311"/>
  <c r="D313"/>
  <c r="D309"/>
  <c r="D314"/>
  <c r="D317"/>
  <c r="D308"/>
  <c r="D318"/>
  <c r="D307"/>
  <c r="D305"/>
  <c r="D301"/>
  <c r="D302"/>
  <c r="D303"/>
  <c r="D304"/>
  <c r="D323"/>
  <c r="D320"/>
  <c r="D319"/>
  <c r="D321"/>
  <c r="D322"/>
  <c r="D325"/>
  <c r="D326"/>
  <c r="D327"/>
  <c r="E299"/>
  <c r="E300"/>
  <c r="E301"/>
  <c r="E303"/>
  <c r="E304"/>
  <c r="E315"/>
  <c r="E311"/>
  <c r="E312"/>
  <c r="E308"/>
  <c r="E305"/>
  <c r="E313"/>
  <c r="E309"/>
  <c r="E317"/>
  <c r="E314"/>
  <c r="E307"/>
  <c r="E318"/>
  <c r="E302"/>
  <c r="E319"/>
  <c r="E323"/>
  <c r="E320"/>
  <c r="E321"/>
  <c r="E322"/>
  <c r="E325"/>
  <c r="E326"/>
  <c r="F731"/>
  <c r="F732"/>
  <c r="F733"/>
  <c r="F734"/>
  <c r="F735"/>
  <c r="F737"/>
  <c r="F739"/>
  <c r="F740"/>
  <c r="F741"/>
  <c r="F742"/>
  <c r="F743"/>
  <c r="F744"/>
  <c r="F745"/>
  <c r="F746"/>
  <c r="F747"/>
  <c r="F748"/>
  <c r="F711"/>
  <c r="F712"/>
  <c r="F715"/>
  <c r="F716"/>
  <c r="F719"/>
  <c r="F721"/>
  <c r="F722"/>
  <c r="F690"/>
  <c r="F692"/>
  <c r="F693"/>
  <c r="F695"/>
  <c r="F699"/>
  <c r="F702"/>
  <c r="F703"/>
  <c r="F678"/>
  <c r="F679"/>
  <c r="F681"/>
  <c r="F682"/>
  <c r="F683"/>
  <c r="F684"/>
  <c r="F685"/>
  <c r="F686"/>
  <c r="F687"/>
  <c r="F688"/>
  <c r="F664"/>
  <c r="F665"/>
  <c r="F666"/>
  <c r="F667"/>
  <c r="F668"/>
  <c r="F669"/>
  <c r="F670"/>
  <c r="F672"/>
  <c r="F673"/>
  <c r="F674"/>
  <c r="F675"/>
  <c r="F676"/>
  <c r="F640"/>
  <c r="F641"/>
  <c r="F642"/>
  <c r="F643"/>
  <c r="F645"/>
  <c r="F646"/>
  <c r="F649"/>
  <c r="F651"/>
  <c r="F652"/>
  <c r="F653"/>
  <c r="F654"/>
  <c r="F655"/>
  <c r="F656"/>
  <c r="F657"/>
  <c r="F658"/>
  <c r="F659"/>
  <c r="F660"/>
  <c r="F661"/>
  <c r="F591"/>
  <c r="F592"/>
  <c r="F593"/>
  <c r="F594"/>
  <c r="F595"/>
  <c r="F596"/>
  <c r="F597"/>
  <c r="F598"/>
  <c r="F599"/>
  <c r="F600"/>
  <c r="F601"/>
  <c r="F602"/>
  <c r="F604"/>
  <c r="F605"/>
  <c r="F606"/>
  <c r="F607"/>
  <c r="F608"/>
  <c r="F609"/>
  <c r="F610"/>
  <c r="F612"/>
  <c r="F613"/>
  <c r="F614"/>
  <c r="F616"/>
  <c r="F617"/>
  <c r="F618"/>
  <c r="F619"/>
  <c r="F620"/>
  <c r="F626"/>
  <c r="F627"/>
  <c r="F628"/>
  <c r="F629"/>
  <c r="F633"/>
  <c r="F634"/>
  <c r="F579"/>
  <c r="F580"/>
  <c r="F581"/>
  <c r="F582"/>
  <c r="F583"/>
  <c r="F584"/>
  <c r="F585"/>
  <c r="F586"/>
  <c r="F577"/>
  <c r="F572"/>
  <c r="F573"/>
  <c r="F574"/>
  <c r="F575"/>
  <c r="F557"/>
  <c r="F558"/>
  <c r="F559"/>
  <c r="F560"/>
  <c r="F561"/>
  <c r="F567"/>
  <c r="F533"/>
  <c r="F535"/>
  <c r="F536"/>
  <c r="F537"/>
  <c r="F541"/>
  <c r="F542"/>
  <c r="F543"/>
  <c r="F544"/>
  <c r="F545"/>
  <c r="F546"/>
  <c r="F548"/>
  <c r="F550"/>
  <c r="F551"/>
  <c r="F552"/>
  <c r="F553"/>
  <c r="F521"/>
  <c r="F522"/>
  <c r="F523"/>
  <c r="F526"/>
  <c r="F527"/>
  <c r="F528"/>
  <c r="F529"/>
  <c r="F507"/>
  <c r="F508"/>
  <c r="F509"/>
  <c r="F510"/>
  <c r="F511"/>
  <c r="F512"/>
  <c r="F513"/>
  <c r="F514"/>
  <c r="F515"/>
  <c r="F516"/>
  <c r="F517"/>
  <c r="F518"/>
  <c r="F519"/>
  <c r="F520"/>
  <c r="F496"/>
  <c r="F481"/>
  <c r="F482"/>
  <c r="F483"/>
  <c r="F484"/>
  <c r="F486"/>
  <c r="F488"/>
  <c r="F489"/>
  <c r="F490"/>
  <c r="F491"/>
  <c r="F492"/>
  <c r="F493"/>
  <c r="F494"/>
  <c r="F498"/>
  <c r="F499"/>
  <c r="F500"/>
  <c r="F501"/>
  <c r="F464"/>
  <c r="F465"/>
  <c r="F466"/>
  <c r="F467"/>
  <c r="F468"/>
  <c r="F469"/>
  <c r="F470"/>
  <c r="F473"/>
  <c r="F474"/>
  <c r="F475"/>
  <c r="F476"/>
  <c r="F477"/>
  <c r="F478"/>
  <c r="F479"/>
  <c r="F480"/>
  <c r="F440"/>
  <c r="F441"/>
  <c r="F445"/>
  <c r="F446"/>
  <c r="F448"/>
  <c r="F449"/>
  <c r="F450"/>
  <c r="F451"/>
  <c r="F452"/>
  <c r="F453"/>
  <c r="F454"/>
  <c r="F455"/>
  <c r="F456"/>
  <c r="F457"/>
  <c r="F458"/>
  <c r="F459"/>
  <c r="F461"/>
  <c r="F462"/>
  <c r="F463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5"/>
  <c r="F426"/>
  <c r="F427"/>
  <c r="F428"/>
  <c r="F429"/>
  <c r="F430"/>
  <c r="F431"/>
  <c r="F432"/>
  <c r="F434"/>
  <c r="F435"/>
  <c r="F436"/>
  <c r="F437"/>
  <c r="F400"/>
  <c r="F367"/>
  <c r="F368"/>
  <c r="F369"/>
  <c r="F370"/>
  <c r="F372"/>
  <c r="F373"/>
  <c r="F374"/>
  <c r="F375"/>
  <c r="F378"/>
  <c r="F379"/>
  <c r="F383"/>
  <c r="F387"/>
  <c r="F388"/>
  <c r="F389"/>
  <c r="F391"/>
  <c r="F392"/>
  <c r="F394"/>
  <c r="F395"/>
  <c r="F398"/>
  <c r="F403"/>
  <c r="F344"/>
  <c r="F346"/>
  <c r="F349"/>
  <c r="F350"/>
  <c r="F351"/>
  <c r="F352"/>
  <c r="F354"/>
  <c r="F355"/>
  <c r="F358"/>
  <c r="F359"/>
  <c r="F360"/>
  <c r="F361"/>
  <c r="F362"/>
  <c r="F363"/>
  <c r="F364"/>
  <c r="F365"/>
  <c r="F337"/>
  <c r="D20"/>
  <c r="D15"/>
  <c r="D8"/>
  <c r="D7"/>
  <c r="D28"/>
  <c r="D27"/>
  <c r="D51"/>
  <c r="D46"/>
  <c r="F46"/>
  <c r="D59"/>
  <c r="D58"/>
  <c r="D39"/>
  <c r="D33"/>
  <c r="F33"/>
  <c r="D66"/>
  <c r="D83"/>
  <c r="D108"/>
  <c r="D101"/>
  <c r="D132"/>
  <c r="D125"/>
  <c r="D151"/>
  <c r="D144"/>
  <c r="D170"/>
  <c r="D163"/>
  <c r="D173"/>
  <c r="D65"/>
  <c r="D185"/>
  <c r="D198"/>
  <c r="D192"/>
  <c r="D205"/>
  <c r="D259"/>
  <c r="D258"/>
  <c r="D257"/>
  <c r="D262"/>
  <c r="D273"/>
  <c r="D267"/>
  <c r="D288"/>
  <c r="D284"/>
  <c r="F284"/>
  <c r="D291"/>
  <c r="D290"/>
  <c r="D294"/>
  <c r="D293"/>
  <c r="E15"/>
  <c r="E8"/>
  <c r="E7"/>
  <c r="E27"/>
  <c r="E26"/>
  <c r="E39"/>
  <c r="E33"/>
  <c r="E51"/>
  <c r="E46"/>
  <c r="E59"/>
  <c r="E58"/>
  <c r="E66"/>
  <c r="E83"/>
  <c r="E108"/>
  <c r="E101"/>
  <c r="F101"/>
  <c r="E132"/>
  <c r="E125"/>
  <c r="F125"/>
  <c r="E151"/>
  <c r="E144"/>
  <c r="F144"/>
  <c r="E170"/>
  <c r="E163"/>
  <c r="F163"/>
  <c r="E173"/>
  <c r="E185"/>
  <c r="E184"/>
  <c r="E198"/>
  <c r="E192"/>
  <c r="E205"/>
  <c r="E259"/>
  <c r="E258"/>
  <c r="E257"/>
  <c r="E291"/>
  <c r="E294"/>
  <c r="E293"/>
  <c r="F330"/>
  <c r="F331"/>
  <c r="F332"/>
  <c r="F333"/>
  <c r="F334"/>
  <c r="F335"/>
  <c r="F300"/>
  <c r="F301"/>
  <c r="F302"/>
  <c r="F303"/>
  <c r="F304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299"/>
  <c r="F285"/>
  <c r="F286"/>
  <c r="F287"/>
  <c r="F288"/>
  <c r="F289"/>
  <c r="F291"/>
  <c r="F292"/>
  <c r="F295"/>
  <c r="F259"/>
  <c r="F260"/>
  <c r="F262"/>
  <c r="F263"/>
  <c r="F264"/>
  <c r="F268"/>
  <c r="F269"/>
  <c r="F270"/>
  <c r="F271"/>
  <c r="F272"/>
  <c r="F273"/>
  <c r="F274"/>
  <c r="F275"/>
  <c r="F276"/>
  <c r="F277"/>
  <c r="F278"/>
  <c r="F280"/>
  <c r="F281"/>
  <c r="F283"/>
  <c r="F234"/>
  <c r="F235"/>
  <c r="F236"/>
  <c r="F237"/>
  <c r="F238"/>
  <c r="F239"/>
  <c r="F240"/>
  <c r="F243"/>
  <c r="F244"/>
  <c r="F245"/>
  <c r="F246"/>
  <c r="F248"/>
  <c r="F249"/>
  <c r="F250"/>
  <c r="F251"/>
  <c r="F252"/>
  <c r="F254"/>
  <c r="F255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8"/>
  <c r="F229"/>
  <c r="F230"/>
  <c r="F231"/>
  <c r="F164"/>
  <c r="F165"/>
  <c r="F166"/>
  <c r="F167"/>
  <c r="F168"/>
  <c r="F169"/>
  <c r="F170"/>
  <c r="F171"/>
  <c r="F172"/>
  <c r="F173"/>
  <c r="F174"/>
  <c r="F175"/>
  <c r="F176"/>
  <c r="F177"/>
  <c r="F178"/>
  <c r="F179"/>
  <c r="F181"/>
  <c r="F182"/>
  <c r="F185"/>
  <c r="F186"/>
  <c r="F187"/>
  <c r="F188"/>
  <c r="F189"/>
  <c r="F190"/>
  <c r="F191"/>
  <c r="F193"/>
  <c r="F194"/>
  <c r="F195"/>
  <c r="F196"/>
  <c r="F197"/>
  <c r="F198"/>
  <c r="F199"/>
  <c r="F200"/>
  <c r="F201"/>
  <c r="F202"/>
  <c r="F203"/>
  <c r="F204"/>
  <c r="F205"/>
  <c r="F206"/>
  <c r="F145"/>
  <c r="F146"/>
  <c r="F147"/>
  <c r="F148"/>
  <c r="F149"/>
  <c r="F150"/>
  <c r="F151"/>
  <c r="F152"/>
  <c r="F154"/>
  <c r="F155"/>
  <c r="F156"/>
  <c r="F157"/>
  <c r="F143"/>
  <c r="F112"/>
  <c r="F113"/>
  <c r="F114"/>
  <c r="F115"/>
  <c r="F116"/>
  <c r="F117"/>
  <c r="F118"/>
  <c r="F119"/>
  <c r="F120"/>
  <c r="F122"/>
  <c r="F123"/>
  <c r="F126"/>
  <c r="F127"/>
  <c r="F128"/>
  <c r="F129"/>
  <c r="F130"/>
  <c r="F131"/>
  <c r="F132"/>
  <c r="F133"/>
  <c r="F134"/>
  <c r="F135"/>
  <c r="F136"/>
  <c r="F137"/>
  <c r="F138"/>
  <c r="F139"/>
  <c r="F140"/>
  <c r="F141"/>
  <c r="F111"/>
  <c r="F102"/>
  <c r="F103"/>
  <c r="F104"/>
  <c r="F105"/>
  <c r="F106"/>
  <c r="F107"/>
  <c r="F108"/>
  <c r="F109"/>
  <c r="F86"/>
  <c r="F87"/>
  <c r="F88"/>
  <c r="F89"/>
  <c r="F90"/>
  <c r="F92"/>
  <c r="F93"/>
  <c r="F94"/>
  <c r="F95"/>
  <c r="F96"/>
  <c r="F97"/>
  <c r="F99"/>
  <c r="F66"/>
  <c r="F67"/>
  <c r="F68"/>
  <c r="F69"/>
  <c r="F70"/>
  <c r="F71"/>
  <c r="F72"/>
  <c r="F73"/>
  <c r="F75"/>
  <c r="F76"/>
  <c r="F77"/>
  <c r="F78"/>
  <c r="F79"/>
  <c r="F80"/>
  <c r="F81"/>
  <c r="F83"/>
  <c r="F84"/>
  <c r="F51"/>
  <c r="F39"/>
  <c r="F28"/>
  <c r="C318"/>
  <c r="C304"/>
  <c r="C301"/>
  <c r="C322"/>
  <c r="C321"/>
  <c r="C320"/>
  <c r="C319"/>
  <c r="C317"/>
  <c r="C315"/>
  <c r="C314"/>
  <c r="C313"/>
  <c r="C312"/>
  <c r="C311"/>
  <c r="C309"/>
  <c r="C307"/>
  <c r="C308"/>
  <c r="C305"/>
  <c r="C303"/>
  <c r="C302"/>
  <c r="C300"/>
  <c r="C299"/>
  <c r="C83"/>
  <c r="C173"/>
  <c r="C108"/>
  <c r="C101"/>
  <c r="C132"/>
  <c r="C125"/>
  <c r="C163"/>
  <c r="C65"/>
  <c r="C545"/>
  <c r="C540"/>
  <c r="C512"/>
  <c r="C506"/>
  <c r="C526"/>
  <c r="C525"/>
  <c r="C533"/>
  <c r="C532"/>
  <c r="C538"/>
  <c r="C561"/>
  <c r="C555"/>
  <c r="C505"/>
  <c r="C504"/>
  <c r="C478"/>
  <c r="C472"/>
  <c r="C444"/>
  <c r="C443"/>
  <c r="C461"/>
  <c r="C460"/>
  <c r="C407"/>
  <c r="C406"/>
  <c r="C431"/>
  <c r="C425"/>
  <c r="C440"/>
  <c r="C439"/>
  <c r="C489"/>
  <c r="C488"/>
  <c r="C487"/>
  <c r="C572"/>
  <c r="C571"/>
  <c r="C583"/>
  <c r="C578"/>
  <c r="C596"/>
  <c r="C607"/>
  <c r="C590"/>
  <c r="C612"/>
  <c r="C611"/>
  <c r="C616"/>
  <c r="C615"/>
  <c r="C619"/>
  <c r="C626"/>
  <c r="C625"/>
  <c r="C633"/>
  <c r="C640"/>
  <c r="C635"/>
  <c r="C632"/>
  <c r="C654"/>
  <c r="C648"/>
  <c r="C647"/>
  <c r="C669"/>
  <c r="C663"/>
  <c r="C686"/>
  <c r="C680"/>
  <c r="C692"/>
  <c r="C691"/>
  <c r="C699"/>
  <c r="C698"/>
  <c r="C697"/>
  <c r="C696"/>
  <c r="C706"/>
  <c r="C705"/>
  <c r="C711"/>
  <c r="C715"/>
  <c r="C710"/>
  <c r="C719"/>
  <c r="C718"/>
  <c r="C717"/>
  <c r="C726"/>
  <c r="C725"/>
  <c r="C728"/>
  <c r="C724"/>
  <c r="C15"/>
  <c r="C8"/>
  <c r="C20"/>
  <c r="C7"/>
  <c r="C28"/>
  <c r="C27"/>
  <c r="C26"/>
  <c r="C39"/>
  <c r="C33"/>
  <c r="C51"/>
  <c r="C46"/>
  <c r="C59"/>
  <c r="C58"/>
  <c r="C185"/>
  <c r="C184"/>
  <c r="C198"/>
  <c r="C192"/>
  <c r="C205"/>
  <c r="C259"/>
  <c r="C258"/>
  <c r="C257"/>
  <c r="C262"/>
  <c r="C261"/>
  <c r="C273"/>
  <c r="C267"/>
  <c r="C288"/>
  <c r="C284"/>
  <c r="C291"/>
  <c r="C294"/>
  <c r="C293"/>
  <c r="C290"/>
  <c r="C748"/>
  <c r="C751"/>
  <c r="C739"/>
  <c r="C742"/>
  <c r="C745"/>
  <c r="C746"/>
  <c r="C749"/>
  <c r="C737"/>
  <c r="C738"/>
  <c r="C736"/>
  <c r="C740"/>
  <c r="C744"/>
  <c r="C747"/>
  <c r="C750"/>
  <c r="C731"/>
  <c r="C732"/>
  <c r="C733"/>
  <c r="C734"/>
  <c r="C735"/>
  <c r="C752"/>
  <c r="C753"/>
  <c r="C762"/>
  <c r="C754"/>
  <c r="C755"/>
  <c r="C756"/>
  <c r="C757"/>
  <c r="C758"/>
  <c r="C759"/>
  <c r="C760"/>
  <c r="C761"/>
  <c r="C323"/>
  <c r="C325"/>
  <c r="C327"/>
  <c r="F20"/>
  <c r="F53"/>
  <c r="F54"/>
  <c r="F55"/>
  <c r="F56"/>
  <c r="F52"/>
  <c r="F48"/>
  <c r="F49"/>
  <c r="F50"/>
  <c r="F47"/>
  <c r="F42"/>
  <c r="F43"/>
  <c r="F41"/>
  <c r="F35"/>
  <c r="F36"/>
  <c r="F37"/>
  <c r="F38"/>
  <c r="F31"/>
  <c r="F32"/>
  <c r="F29"/>
  <c r="F22"/>
  <c r="F23"/>
  <c r="F24"/>
  <c r="F25"/>
  <c r="F21"/>
  <c r="C502"/>
  <c r="C296"/>
  <c r="C151"/>
  <c r="E502"/>
  <c r="D502"/>
  <c r="E296"/>
  <c r="D296"/>
  <c r="D26"/>
  <c r="F27"/>
  <c r="E327"/>
  <c r="F305"/>
  <c r="D717"/>
  <c r="F718"/>
  <c r="F698"/>
  <c r="D697"/>
  <c r="D647"/>
  <c r="F648"/>
  <c r="E570"/>
  <c r="F571"/>
  <c r="F444"/>
  <c r="E443"/>
  <c r="D762"/>
  <c r="F736"/>
  <c r="F393"/>
  <c r="D386"/>
  <c r="E329"/>
  <c r="C631"/>
  <c r="F26"/>
  <c r="D570"/>
  <c r="D443"/>
  <c r="F717"/>
  <c r="F487"/>
  <c r="F472"/>
  <c r="F386"/>
  <c r="E290"/>
  <c r="F290"/>
  <c r="F293"/>
  <c r="E256"/>
  <c r="F257"/>
  <c r="F7"/>
  <c r="D261"/>
  <c r="F261"/>
  <c r="F267"/>
  <c r="F192"/>
  <c r="D184"/>
  <c r="F184"/>
  <c r="E696"/>
  <c r="F697"/>
  <c r="E632"/>
  <c r="F635"/>
  <c r="E505"/>
  <c r="F506"/>
  <c r="E405"/>
  <c r="F406"/>
  <c r="D336"/>
  <c r="D329"/>
  <c r="F348"/>
  <c r="C764"/>
  <c r="C256"/>
  <c r="C328"/>
  <c r="C570"/>
  <c r="C405"/>
  <c r="E65"/>
  <c r="F65"/>
  <c r="D256"/>
  <c r="D328"/>
  <c r="D631"/>
  <c r="D505"/>
  <c r="D504"/>
  <c r="F647"/>
  <c r="F460"/>
  <c r="F439"/>
  <c r="F762"/>
  <c r="C329"/>
  <c r="F258"/>
  <c r="F294"/>
  <c r="D764"/>
  <c r="E764"/>
  <c r="F764"/>
  <c r="F327"/>
  <c r="F329"/>
  <c r="F570"/>
  <c r="F405"/>
  <c r="E504"/>
  <c r="F504"/>
  <c r="F505"/>
  <c r="F632"/>
  <c r="E631"/>
  <c r="F631"/>
  <c r="C763"/>
  <c r="C765"/>
  <c r="E328"/>
  <c r="F328"/>
  <c r="F256"/>
  <c r="F336"/>
  <c r="F443"/>
  <c r="D696"/>
  <c r="D763"/>
  <c r="D765"/>
  <c r="F696"/>
  <c r="E763"/>
  <c r="F763"/>
  <c r="E765"/>
  <c r="F765"/>
</calcChain>
</file>

<file path=xl/sharedStrings.xml><?xml version="1.0" encoding="utf-8"?>
<sst xmlns="http://schemas.openxmlformats.org/spreadsheetml/2006/main" count="1561" uniqueCount="279">
  <si>
    <t xml:space="preserve"> </t>
  </si>
  <si>
    <t>311 Целодневни детски градини</t>
  </si>
  <si>
    <t xml:space="preserve">332  Общежития и интернати                                                </t>
  </si>
  <si>
    <t>389 Други дейности по образованието</t>
  </si>
  <si>
    <t>4.ФУНКЦИЯ  4 “ЗДРАВЕОПАЗВАНЕ”</t>
  </si>
  <si>
    <t>431 Детска ясла</t>
  </si>
  <si>
    <t>469 Други дейности по здравеопазване</t>
  </si>
  <si>
    <t>5.ФУНКЦИЯ  5 “СОЦИАЛНО ОСИГУРЯВАНЕ И ГРИЖИ”</t>
  </si>
  <si>
    <t>524 Домашен социален патронаж</t>
  </si>
  <si>
    <t>ГРУПА 72 ФИЗИЧЕСКА КУЛТУРА И СПОРТ</t>
  </si>
  <si>
    <t>738 Читалища</t>
  </si>
  <si>
    <t>8.ФУНКЦИЯ  8 “ИКОНОМИЧЕСКИ ДЕЙНОСТИ И УСЛУГИ”</t>
  </si>
  <si>
    <t>Здравно-осигурителни вноски от работодателя</t>
  </si>
  <si>
    <t>Командировки</t>
  </si>
  <si>
    <t>Разходи за членски внос и участие в нетърговски организации</t>
  </si>
  <si>
    <t>Други възнаграждения и плащания на персонал</t>
  </si>
  <si>
    <t>Осигурителни вноски за ДОО</t>
  </si>
  <si>
    <t xml:space="preserve"> Храна</t>
  </si>
  <si>
    <t>Текущ ремонт</t>
  </si>
  <si>
    <t>Други възнаграждения и плащания</t>
  </si>
  <si>
    <t xml:space="preserve">Осигурителни вноски за ДОО </t>
  </si>
  <si>
    <t>Храна</t>
  </si>
  <si>
    <t>Здравно-осигурителни вноски</t>
  </si>
  <si>
    <t xml:space="preserve"> Други възнаграждения и плащания  на персонал</t>
  </si>
  <si>
    <t>Платени данъци,мита и такси</t>
  </si>
  <si>
    <t>Придобиване на ДМА</t>
  </si>
  <si>
    <t>Субсидии за нефинансови предприятия</t>
  </si>
  <si>
    <t>Основен ремонт</t>
  </si>
  <si>
    <t>Платени данъци, мита и такси</t>
  </si>
  <si>
    <t>Неразпределен резерв</t>
  </si>
  <si>
    <t>Б</t>
  </si>
  <si>
    <t>Вноски за допълнително задължително осигурряване</t>
  </si>
  <si>
    <t>Осигурителни вноски от работодателя за ДОО</t>
  </si>
  <si>
    <t>Други помощи по решение на ОбС</t>
  </si>
  <si>
    <t xml:space="preserve">Други възнаграждения и плащания на персонал </t>
  </si>
  <si>
    <t>01-00</t>
  </si>
  <si>
    <t>02-00</t>
  </si>
  <si>
    <t>Постелен инвентар и облекло</t>
  </si>
  <si>
    <t>Материали</t>
  </si>
  <si>
    <t>Вода, горива и енергия</t>
  </si>
  <si>
    <t xml:space="preserve"> 10-13</t>
  </si>
  <si>
    <t xml:space="preserve"> 10-51</t>
  </si>
  <si>
    <t xml:space="preserve"> 10-15</t>
  </si>
  <si>
    <t xml:space="preserve"> 10-16</t>
  </si>
  <si>
    <t xml:space="preserve"> 10-30</t>
  </si>
  <si>
    <t>СБКО</t>
  </si>
  <si>
    <t xml:space="preserve"> 10-91</t>
  </si>
  <si>
    <t xml:space="preserve"> 10-98</t>
  </si>
  <si>
    <t xml:space="preserve"> 10-40</t>
  </si>
  <si>
    <t xml:space="preserve"> 10-62</t>
  </si>
  <si>
    <t xml:space="preserve"> 46-00</t>
  </si>
  <si>
    <t xml:space="preserve"> 51-00</t>
  </si>
  <si>
    <t xml:space="preserve"> 52-00</t>
  </si>
  <si>
    <t xml:space="preserve"> 02-00</t>
  </si>
  <si>
    <t xml:space="preserve">Платени данъци, мита и такси </t>
  </si>
  <si>
    <t>Разходи за застраховки</t>
  </si>
  <si>
    <t xml:space="preserve"> 01-00</t>
  </si>
  <si>
    <t xml:space="preserve"> 10-11</t>
  </si>
  <si>
    <t>Здравно-осигурителни вноски  от работодателя</t>
  </si>
  <si>
    <t>Командировки в страната</t>
  </si>
  <si>
    <t xml:space="preserve">  10-30</t>
  </si>
  <si>
    <t xml:space="preserve">  10-14</t>
  </si>
  <si>
    <t>СБСО</t>
  </si>
  <si>
    <t xml:space="preserve">  10-91</t>
  </si>
  <si>
    <t xml:space="preserve"> 40-00</t>
  </si>
  <si>
    <t>51-00</t>
  </si>
  <si>
    <t xml:space="preserve">  10-51</t>
  </si>
  <si>
    <t xml:space="preserve">  10-16</t>
  </si>
  <si>
    <t xml:space="preserve"> 43-00</t>
  </si>
  <si>
    <t>Медикаменти</t>
  </si>
  <si>
    <t xml:space="preserve"> 10-12</t>
  </si>
  <si>
    <t>Вноски за допълнително задължително осигуряване</t>
  </si>
  <si>
    <t>Вноски за допълнително задължитнелно осигуряване</t>
  </si>
  <si>
    <t xml:space="preserve"> 42-00</t>
  </si>
  <si>
    <t>Вода,горива и енергия</t>
  </si>
  <si>
    <t xml:space="preserve">  10-15</t>
  </si>
  <si>
    <t>Матерали</t>
  </si>
  <si>
    <t>43-09</t>
  </si>
  <si>
    <t xml:space="preserve"> 43-09</t>
  </si>
  <si>
    <t xml:space="preserve">Вноски за допълнително задължително осигуряване </t>
  </si>
  <si>
    <t xml:space="preserve"> 10-14</t>
  </si>
  <si>
    <t xml:space="preserve"> 45-00</t>
  </si>
  <si>
    <t>45-00</t>
  </si>
  <si>
    <t xml:space="preserve">  10-40</t>
  </si>
  <si>
    <t>52-00</t>
  </si>
  <si>
    <t>Здравно-осигурителни вноки от работодателя</t>
  </si>
  <si>
    <t>Вноски за допълнително задължително осигураване</t>
  </si>
  <si>
    <t>Водски за допълнително задължително осигуряване</t>
  </si>
  <si>
    <t>Постелен инвентари и облекло</t>
  </si>
  <si>
    <t>Помощи по решение на ОбС</t>
  </si>
  <si>
    <t>Издръжка</t>
  </si>
  <si>
    <t>10-00</t>
  </si>
  <si>
    <t>Заплати и възнагр.на персонал,нает по труд. и служ. правоотн.</t>
  </si>
  <si>
    <t>10-40</t>
  </si>
  <si>
    <t xml:space="preserve"> Заплати и възнагр.на персонал,нает по труд. и служ. правоотн.</t>
  </si>
  <si>
    <t xml:space="preserve">§§ </t>
  </si>
  <si>
    <t>10-13</t>
  </si>
  <si>
    <t>10-30</t>
  </si>
  <si>
    <t>Раходи за външни услуги</t>
  </si>
  <si>
    <t>10-98</t>
  </si>
  <si>
    <t>Командировки в чужбина</t>
  </si>
  <si>
    <t>10-52</t>
  </si>
  <si>
    <t>Заплати и възнагр.на персонал,нает по труд.и служ. правоотн.</t>
  </si>
  <si>
    <t xml:space="preserve"> Заплати и възнагр.за персонал,нает по труд.и служ. правоотн.</t>
  </si>
  <si>
    <t>Заплати и възнагр.за персонал,нает по труд.и служ. правоотн.</t>
  </si>
  <si>
    <t>Учебни и научно-изследователски разходи и кн. за библиотека</t>
  </si>
  <si>
    <t>Учебни и научно-изследователски разходи и кн. за библиот.</t>
  </si>
  <si>
    <t>ГРУПА 3 “РАБОТИ И СЛ.ПО СОЦ.ОСИГ.ПОДПОМ.И ЗАЕТОСТ”</t>
  </si>
  <si>
    <t>6.ФУНКЦИЯ  6 “ЖИЛ. СТРОИТЕЛСТВО, БКС И ООС"</t>
  </si>
  <si>
    <t>7.ФУНКЦИЯ  7 “ПОЧИВНО ДЕЛО, КУЛТУРА, РЕЛИГ. ДЕЙН.</t>
  </si>
  <si>
    <t xml:space="preserve"> Заплати и възнагр.на персонал,нает по труд.и служ. правоотн</t>
  </si>
  <si>
    <t>Учебни и научно-изследователски разходи и кн. за библиотеки</t>
  </si>
  <si>
    <t>322 Общообразователни училища</t>
  </si>
  <si>
    <t>Вноски за допълнително задължитерлно осигуряване</t>
  </si>
  <si>
    <t>А</t>
  </si>
  <si>
    <t>10-15</t>
  </si>
  <si>
    <t>10-16</t>
  </si>
  <si>
    <t>Постелен инвентал и облекло</t>
  </si>
  <si>
    <t>10-51</t>
  </si>
  <si>
    <t>І. ДЪРЖАВНИ ДЕЙНОСТИ</t>
  </si>
  <si>
    <t>1-11-122 Общинска администрация</t>
  </si>
  <si>
    <t>Д-т 1-12-122 Общинска администрация</t>
  </si>
  <si>
    <t>Д-т 1-12-123 Общински съвет</t>
  </si>
  <si>
    <t>ОБЩИНСКИ ДЕЙНОСТИ</t>
  </si>
  <si>
    <t>Д-т 3-32-311 ЦДГ</t>
  </si>
  <si>
    <t>Д-т 4-02-431 Детска ясла</t>
  </si>
  <si>
    <t>Д-т 3-32-389 Други дейности по образованието</t>
  </si>
  <si>
    <t>Д-т 5-32-525 Клубове на пенсионери,инвалиди и др.соц.услуги</t>
  </si>
  <si>
    <t>Д-т 5-32-532 Програми за временна заетост</t>
  </si>
  <si>
    <t xml:space="preserve">Издръжка </t>
  </si>
  <si>
    <t>ОБЩО РАЗХОДИ ПО БЮДЖЕТА ЗА ДД, ФИНАНСИРАНИ С ПРИХОДИ - ДЪРЖАВЕН ХАРАКТЕР:</t>
  </si>
  <si>
    <t>Разходи за външни услллуги</t>
  </si>
  <si>
    <t>10-20</t>
  </si>
  <si>
    <t>Разходи за външни услуги</t>
  </si>
  <si>
    <t>Субсидии за читалищна дейност</t>
  </si>
  <si>
    <t>Приложение № 2</t>
  </si>
  <si>
    <t>С П Р А В К А</t>
  </si>
  <si>
    <t xml:space="preserve"> 10-20</t>
  </si>
  <si>
    <t>10-12</t>
  </si>
  <si>
    <t>546 Заведения за социални услуги</t>
  </si>
  <si>
    <t>532 Програми за временна заетост</t>
  </si>
  <si>
    <t>10-11</t>
  </si>
  <si>
    <t>8. ФУНКЦИЯ 8 ИКОНОМИЧЕСКИ ДЕЙНОСТИ И УСЛУГИ</t>
  </si>
  <si>
    <t>Д-т 898 Други дейности по икономиката</t>
  </si>
  <si>
    <t>Субсидии</t>
  </si>
  <si>
    <t>43-00</t>
  </si>
  <si>
    <t>Други субсидии и плащания</t>
  </si>
  <si>
    <t>1. ФУНКЦИЯ 1 ОБЩИ ДЪРЖАВНИ СЛУЖБИ</t>
  </si>
  <si>
    <t>Осиг.вноски от работодател за УПФ</t>
  </si>
  <si>
    <t>318 Предучилищна полудневна подготовка на 6-год. деца</t>
  </si>
  <si>
    <t xml:space="preserve">326 Професионлни учебни заведения                                                </t>
  </si>
  <si>
    <t>40-00</t>
  </si>
  <si>
    <t>Стипендии</t>
  </si>
  <si>
    <t>739 Музей</t>
  </si>
  <si>
    <t>ДЪРЖАВНИ ДЕЙНОСТИ, ДОФИНАНСИРАНИ С ОБЩ. ПРИХОДИ</t>
  </si>
  <si>
    <t>Д-т 1-13-122 Общинска администрация</t>
  </si>
  <si>
    <t>6-02-623 Чистота</t>
  </si>
  <si>
    <t>8-03-849 Други д-ти по транспорта, пътищата,пощите и далекосъобщ.</t>
  </si>
  <si>
    <t>8-32-832 Служби и дейности по поддръжка и ремонт на пътища</t>
  </si>
  <si>
    <t xml:space="preserve">Д-т 5-33-532 Програми за временна заетост </t>
  </si>
  <si>
    <t>ГРУПА 72 ФИЗКУЛТУРА И СПОРТ</t>
  </si>
  <si>
    <t>Дейност 7-12-713 Спорт за всички</t>
  </si>
  <si>
    <t>10-14</t>
  </si>
  <si>
    <t>Други разходи, некласифицирани в др.параграфи и подпараграфи</t>
  </si>
  <si>
    <t>Други разходи, некласифицирани в други параграфи и подпараграфи</t>
  </si>
  <si>
    <t>Други разходи, некласифицирани в други парграфи и подпараграфи</t>
  </si>
  <si>
    <t>1-11-117 Държани и общински служби и дейности по изборите</t>
  </si>
  <si>
    <t>10-91</t>
  </si>
  <si>
    <t>Платени данъци, мите и такси</t>
  </si>
  <si>
    <t>10-62</t>
  </si>
  <si>
    <t>540 Дом за стари хора</t>
  </si>
  <si>
    <t>Д-т 4-03-431 Детска ясла</t>
  </si>
  <si>
    <t>Глоби, неустойки, наказателни лихви</t>
  </si>
  <si>
    <t>10-92</t>
  </si>
  <si>
    <t>Капиталов трансфер</t>
  </si>
  <si>
    <t>55-00</t>
  </si>
  <si>
    <t>Д-т 4-02-413 МБАЛ</t>
  </si>
  <si>
    <t>Резерв</t>
  </si>
  <si>
    <t>97-00</t>
  </si>
  <si>
    <t>05-51</t>
  </si>
  <si>
    <t>05-60</t>
  </si>
  <si>
    <t>05-80</t>
  </si>
  <si>
    <t>05-52</t>
  </si>
  <si>
    <t>337 Извънучулущни дейности</t>
  </si>
  <si>
    <t>29-91</t>
  </si>
  <si>
    <t>Други разходи за лихви към местни лица</t>
  </si>
  <si>
    <t xml:space="preserve"> ФУНКЦИЯ, ГРУПА, ДЕЙНОСТ</t>
  </si>
  <si>
    <t>7-22-712 Детски и специализирани спортни школи</t>
  </si>
  <si>
    <t>6-22-629 Други дейности по благоустр. и опазване на ок. среда</t>
  </si>
  <si>
    <t>6-22-622 Озеленяване</t>
  </si>
  <si>
    <t>6-12-619 Други дейности по жил. строителство и територ. развитие</t>
  </si>
  <si>
    <t>6-12-604 Осветление на улици и площади</t>
  </si>
  <si>
    <t>6-12-603 Водоснабдяване и канализация</t>
  </si>
  <si>
    <t>ГРУПА 5 ТУРИЗЪМ</t>
  </si>
  <si>
    <t>ГРУПА 6 ДРУГИ ДЕЙНОСТИ ПО ИКОНОМИКАТА</t>
  </si>
  <si>
    <t>8-62-898 Други дейности по икономиката</t>
  </si>
  <si>
    <t>8-52-863 Специализирани спортно-туристически школи</t>
  </si>
  <si>
    <t>8-52-862 Туристически бази</t>
  </si>
  <si>
    <t>ГРУПА 73 КУЛТУРА</t>
  </si>
  <si>
    <t>7-32-752 Библиотеки</t>
  </si>
  <si>
    <t>7-32-759 Други дейности по културата</t>
  </si>
  <si>
    <t>7-32-745 Обреден дом</t>
  </si>
  <si>
    <t>7-12-714 Спортна база за спорт за всички</t>
  </si>
  <si>
    <t>9. ФУНКЦИЯ 9 РАЗХОДИ НЕКЛАСИФИЦИРАНИ В ДРУГИ ФУНКЦИИ</t>
  </si>
  <si>
    <t>9-02-910 Разходи за лихви</t>
  </si>
  <si>
    <t>Други разходи за лихви</t>
  </si>
  <si>
    <t>29-00</t>
  </si>
  <si>
    <t>9-02-998 Резерв</t>
  </si>
  <si>
    <t>Резерв за непредвидени и неотложни разходи</t>
  </si>
  <si>
    <t>Рекапитулация на разходите за местни дейносити по паграфи</t>
  </si>
  <si>
    <t>2-11-219 Други дейности по отбраната</t>
  </si>
  <si>
    <t>2-51-282 Отбранително-мобилизационна подготовка</t>
  </si>
  <si>
    <t>2-51-284 Ликвидиране на последици от стихийни бедствия</t>
  </si>
  <si>
    <t>2-21-239 Други дейности по вътрешната сигурност</t>
  </si>
  <si>
    <t>Д-т 3-32-337 Извънучилищни дейности</t>
  </si>
  <si>
    <t>Рекапитулация на разходите за държавни дейности по паграфи</t>
  </si>
  <si>
    <t>ГРУПА 3 ТРАНСПОРТ И СЪОБЩЕНИЯ</t>
  </si>
  <si>
    <t>1.ФУНКЦИЯ  1 ОБЩИ ДЪРЖАВНИ СЛУЖБИ</t>
  </si>
  <si>
    <t>2.ФУНКЦИЯ  2 ОТБРАНА И СИГУРНОСТ</t>
  </si>
  <si>
    <t>3.ФУНКЦИЯ  3 ОБРАЗОВАНИЕ</t>
  </si>
  <si>
    <t>4.ФУНКЦИЯ  4 ЗДРАВЕОПАЗВАНЕ</t>
  </si>
  <si>
    <t>5.ФУНКЦИЯ  5 СОЦИАЛНО ОСИГУРЯВАНЕ И ГРИЖИ</t>
  </si>
  <si>
    <t>ГРУПА 3 РАБОТИ И СЛ.ПО СОЦ.ОСИГ.ПОДПОМ.И ЗАЕТОСТ</t>
  </si>
  <si>
    <t>7.ФУНКЦИЯ  7 ПОЧИВНО ДЕЛО, КУЛТУРА, РЕЛИГ. ДЕЙН.</t>
  </si>
  <si>
    <t>ФУНКЦИЯ ОБРАЗОВАНИЕ</t>
  </si>
  <si>
    <t>ОТБРАНА И СИГУРНОСТ</t>
  </si>
  <si>
    <t>559 Други служби и дейности по осиг. на заетост</t>
  </si>
  <si>
    <t>42-19</t>
  </si>
  <si>
    <t xml:space="preserve">Помощи </t>
  </si>
  <si>
    <t>849 Други дейности по ранспорта</t>
  </si>
  <si>
    <t>43-01</t>
  </si>
  <si>
    <t>Помощи</t>
  </si>
  <si>
    <t>Придобиване на НМА</t>
  </si>
  <si>
    <t>53-00</t>
  </si>
  <si>
    <t>Д-т 5-32-558 Международни програми и споразумения</t>
  </si>
  <si>
    <t>741 Радиотранслационни възли</t>
  </si>
  <si>
    <t>Придобиване на НМДА</t>
  </si>
  <si>
    <t>РЕКАПИТУЛАЦИЯ НА ДОФИНАНСИРАНИ ДД</t>
  </si>
  <si>
    <t>551 Дневен център за деца с увреждания</t>
  </si>
  <si>
    <t>Дейност 7-31-759 Други дейности по културата</t>
  </si>
  <si>
    <t>Д-т 7-31-739 Музей</t>
  </si>
  <si>
    <t xml:space="preserve"> 42-14</t>
  </si>
  <si>
    <t>Д-т 5-32-559 Дневен център за деца с увреждания</t>
  </si>
  <si>
    <t>Субсидии за организации с нестопанска цел</t>
  </si>
  <si>
    <t>Дейножсти 2-52-289 Други дейности по управление при кризи</t>
  </si>
  <si>
    <t>Д-т  5-32-554 Защитено жилище</t>
  </si>
  <si>
    <t>6-02-626 Пречистване на отпадните води в населените места</t>
  </si>
  <si>
    <t>ОБЩО РАЗХОДИ ПО БЮДЖЕТА  :</t>
  </si>
  <si>
    <t xml:space="preserve">Основен ремонт </t>
  </si>
  <si>
    <t>Заплати и възнагр.на персонал, нает по труд.и служ. правотн.</t>
  </si>
  <si>
    <t>Заплати и възнагр.на персонал,нает по труд.и служ.правоотн.</t>
  </si>
  <si>
    <t>Други възнаграждения и плащания  на персонал</t>
  </si>
  <si>
    <t>Заплати и възнагр.на персонал,нает по труд.и служ. правоотн</t>
  </si>
  <si>
    <t>Разходи за банково обслужване и други финансови разходи</t>
  </si>
  <si>
    <t>Заплати и възнагр.на перснала,нает по труд. и служ. правоотн</t>
  </si>
  <si>
    <t>Заплати и възнагр.на персонал,нает по труд. и служ. правоотн</t>
  </si>
  <si>
    <t>Помощи и обезщетения</t>
  </si>
  <si>
    <t>ВСИЧКО ЗА РАЗХОДИ ЗА ОБЩИНСКИ ДЕЙНОСТИ:</t>
  </si>
  <si>
    <t>ОБЩО РАЗХОДИ ПО БЮДЖЕТА ЗА ДД, РАЗПРЕДЕЛЕНИ ПО ПАРАГРАФИ:</t>
  </si>
  <si>
    <t>ОБЩО РАЗХОДИ ПО БЮДЖЕТА, РАЗПРЕДЕЛЕНИ ПО ПАРАГРАФИ :</t>
  </si>
  <si>
    <t>ВСИЧКО ЗА РАЗХОДИ ЗА ОБЩИНСКИ ДЕЙНОСТИ, РАЗПРЕДЕЛЕНИ ПО ПАРАГРАФИ:</t>
  </si>
  <si>
    <t>ПЪРВОНАЧАЛЕН  БЮДЖЕТ 2008г.</t>
  </si>
  <si>
    <t xml:space="preserve">Д-т 3-03-322 Общообразователни училища </t>
  </si>
  <si>
    <t>Д-т 3-03-332 Общежитие</t>
  </si>
  <si>
    <t>Д-т 5-33-540 Дом за стари хора</t>
  </si>
  <si>
    <t>Д-т 5-33-546 ДДМУИ</t>
  </si>
  <si>
    <t>Д-т 5-33-551 ДЦДУ</t>
  </si>
  <si>
    <t>ФУНКЦИЯ 5 СОЦИАЛНО ОСИГУРЯВАНЕ И ПОДПОМАГАНЕ</t>
  </si>
  <si>
    <t>ФУНКЦИЯ 3 ОБРАЗОВАНИЕ</t>
  </si>
  <si>
    <t>Глоби, неустойки, платени лихви и съдебни обезщетения</t>
  </si>
  <si>
    <t>42-14</t>
  </si>
  <si>
    <t xml:space="preserve">  </t>
  </si>
  <si>
    <t>Д-т 7-31-738 Читалища</t>
  </si>
  <si>
    <t>5100</t>
  </si>
  <si>
    <t>6-22-628 Международни прогр.и  споразумения</t>
  </si>
  <si>
    <t>ЗА ИЗПЪЛНЕНИЕ НА РАЗХОДИТЕ ПО БЮДЖЕТА НА ОБЩИНА ЕЛЕНА КЪМ 31.12. 2008 ГОДИНА</t>
  </si>
  <si>
    <t>УТОЧНЕН ПЛАН КЪМ 31.12.2008</t>
  </si>
  <si>
    <t>ОТЧЕТ             КЪМ 31.12.2008</t>
  </si>
  <si>
    <t>ИЗПЪЛНЕНИЕ  НА РАЗХОДИТЕ ПО БЮДЖЕТА КЪМ 31.12.2008 г. (к.4/к.1)                        %</t>
  </si>
</sst>
</file>

<file path=xl/styles.xml><?xml version="1.0" encoding="utf-8"?>
<styleSheet xmlns="http://schemas.openxmlformats.org/spreadsheetml/2006/main">
  <numFmts count="1">
    <numFmt numFmtId="174" formatCode="0000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Border="1" applyAlignment="1"/>
    <xf numFmtId="49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5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4" xfId="0" applyFont="1" applyFill="1" applyBorder="1"/>
    <xf numFmtId="0" fontId="3" fillId="2" borderId="5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right"/>
    </xf>
    <xf numFmtId="1" fontId="3" fillId="2" borderId="6" xfId="0" applyNumberFormat="1" applyFont="1" applyFill="1" applyBorder="1"/>
    <xf numFmtId="2" fontId="3" fillId="2" borderId="4" xfId="0" applyNumberFormat="1" applyFont="1" applyFill="1" applyBorder="1"/>
    <xf numFmtId="0" fontId="2" fillId="2" borderId="5" xfId="0" applyFont="1" applyFill="1" applyBorder="1" applyAlignment="1">
      <alignment horizontal="left"/>
    </xf>
    <xf numFmtId="49" fontId="2" fillId="2" borderId="4" xfId="0" applyNumberFormat="1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49" fontId="2" fillId="2" borderId="4" xfId="0" applyNumberFormat="1" applyFont="1" applyFill="1" applyBorder="1" applyAlignment="1">
      <alignment horizontal="right"/>
    </xf>
    <xf numFmtId="1" fontId="2" fillId="2" borderId="6" xfId="0" applyNumberFormat="1" applyFont="1" applyFill="1" applyBorder="1"/>
    <xf numFmtId="0" fontId="2" fillId="2" borderId="5" xfId="0" applyFont="1" applyFill="1" applyBorder="1"/>
    <xf numFmtId="0" fontId="3" fillId="2" borderId="5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1" fontId="2" fillId="2" borderId="0" xfId="0" applyNumberFormat="1" applyFont="1" applyFill="1" applyBorder="1"/>
    <xf numFmtId="2" fontId="2" fillId="2" borderId="0" xfId="0" applyNumberFormat="1" applyFont="1" applyFill="1" applyBorder="1"/>
    <xf numFmtId="0" fontId="2" fillId="2" borderId="5" xfId="0" applyFont="1" applyFill="1" applyBorder="1" applyAlignment="1"/>
    <xf numFmtId="0" fontId="3" fillId="2" borderId="6" xfId="0" applyNumberFormat="1" applyFont="1" applyFill="1" applyBorder="1"/>
    <xf numFmtId="49" fontId="2" fillId="2" borderId="0" xfId="0" applyNumberFormat="1" applyFont="1" applyFill="1" applyBorder="1"/>
    <xf numFmtId="49" fontId="3" fillId="2" borderId="0" xfId="0" applyNumberFormat="1" applyFont="1" applyFill="1" applyBorder="1"/>
    <xf numFmtId="0" fontId="4" fillId="2" borderId="5" xfId="0" applyFont="1" applyFill="1" applyBorder="1"/>
    <xf numFmtId="49" fontId="4" fillId="2" borderId="4" xfId="0" applyNumberFormat="1" applyFont="1" applyFill="1" applyBorder="1" applyAlignment="1">
      <alignment horizontal="right"/>
    </xf>
    <xf numFmtId="0" fontId="5" fillId="2" borderId="6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2" borderId="5" xfId="0" applyFont="1" applyFill="1" applyBorder="1"/>
    <xf numFmtId="49" fontId="5" fillId="2" borderId="4" xfId="0" applyNumberFormat="1" applyFont="1" applyFill="1" applyBorder="1" applyAlignment="1">
      <alignment horizontal="right"/>
    </xf>
    <xf numFmtId="0" fontId="5" fillId="2" borderId="0" xfId="0" applyFont="1" applyFill="1" applyBorder="1"/>
    <xf numFmtId="1" fontId="5" fillId="2" borderId="6" xfId="0" applyNumberFormat="1" applyFont="1" applyFill="1" applyBorder="1"/>
    <xf numFmtId="0" fontId="5" fillId="2" borderId="6" xfId="0" applyFont="1" applyFill="1" applyBorder="1"/>
    <xf numFmtId="0" fontId="4" fillId="2" borderId="6" xfId="0" applyFont="1" applyFill="1" applyBorder="1"/>
    <xf numFmtId="1" fontId="5" fillId="2" borderId="6" xfId="0" applyNumberFormat="1" applyFont="1" applyFill="1" applyBorder="1" applyAlignment="1">
      <alignment horizontal="right"/>
    </xf>
    <xf numFmtId="1" fontId="4" fillId="2" borderId="6" xfId="0" applyNumberFormat="1" applyFont="1" applyFill="1" applyBorder="1"/>
    <xf numFmtId="1" fontId="4" fillId="2" borderId="4" xfId="0" applyNumberFormat="1" applyFont="1" applyFill="1" applyBorder="1"/>
    <xf numFmtId="1" fontId="5" fillId="2" borderId="4" xfId="0" applyNumberFormat="1" applyFont="1" applyFill="1" applyBorder="1"/>
    <xf numFmtId="0" fontId="6" fillId="2" borderId="5" xfId="0" applyFont="1" applyFill="1" applyBorder="1"/>
    <xf numFmtId="49" fontId="6" fillId="2" borderId="4" xfId="0" applyNumberFormat="1" applyFont="1" applyFill="1" applyBorder="1" applyAlignment="1">
      <alignment horizontal="right"/>
    </xf>
    <xf numFmtId="1" fontId="7" fillId="2" borderId="6" xfId="0" applyNumberFormat="1" applyFont="1" applyFill="1" applyBorder="1"/>
    <xf numFmtId="1" fontId="6" fillId="2" borderId="6" xfId="0" applyNumberFormat="1" applyFont="1" applyFill="1" applyBorder="1"/>
    <xf numFmtId="0" fontId="6" fillId="2" borderId="0" xfId="0" applyFont="1" applyFill="1" applyBorder="1"/>
    <xf numFmtId="0" fontId="7" fillId="2" borderId="5" xfId="0" applyFont="1" applyFill="1" applyBorder="1"/>
    <xf numFmtId="49" fontId="7" fillId="2" borderId="4" xfId="0" applyNumberFormat="1" applyFont="1" applyFill="1" applyBorder="1" applyAlignment="1">
      <alignment horizontal="right"/>
    </xf>
    <xf numFmtId="0" fontId="7" fillId="2" borderId="6" xfId="0" applyFont="1" applyFill="1" applyBorder="1"/>
    <xf numFmtId="0" fontId="7" fillId="2" borderId="0" xfId="0" applyFont="1" applyFill="1" applyBorder="1"/>
    <xf numFmtId="0" fontId="9" fillId="2" borderId="6" xfId="0" applyFont="1" applyFill="1" applyBorder="1"/>
    <xf numFmtId="0" fontId="8" fillId="2" borderId="0" xfId="0" applyFont="1" applyFill="1" applyBorder="1"/>
    <xf numFmtId="0" fontId="9" fillId="2" borderId="5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horizontal="right"/>
    </xf>
    <xf numFmtId="1" fontId="9" fillId="2" borderId="6" xfId="0" applyNumberFormat="1" applyFont="1" applyFill="1" applyBorder="1"/>
    <xf numFmtId="0" fontId="9" fillId="2" borderId="0" xfId="0" applyFont="1" applyFill="1" applyBorder="1"/>
    <xf numFmtId="2" fontId="7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right"/>
    </xf>
    <xf numFmtId="0" fontId="9" fillId="2" borderId="5" xfId="0" applyFont="1" applyFill="1" applyBorder="1"/>
    <xf numFmtId="2" fontId="8" fillId="2" borderId="0" xfId="0" applyNumberFormat="1" applyFont="1" applyFill="1" applyBorder="1"/>
    <xf numFmtId="49" fontId="7" fillId="2" borderId="4" xfId="0" applyNumberFormat="1" applyFont="1" applyFill="1" applyBorder="1"/>
    <xf numFmtId="0" fontId="7" fillId="2" borderId="4" xfId="0" applyFont="1" applyFill="1" applyBorder="1"/>
    <xf numFmtId="0" fontId="8" fillId="2" borderId="6" xfId="0" applyFont="1" applyFill="1" applyBorder="1"/>
    <xf numFmtId="0" fontId="6" fillId="2" borderId="6" xfId="0" applyFont="1" applyFill="1" applyBorder="1"/>
    <xf numFmtId="0" fontId="8" fillId="2" borderId="4" xfId="0" applyFont="1" applyFill="1" applyBorder="1"/>
    <xf numFmtId="174" fontId="9" fillId="2" borderId="6" xfId="0" applyNumberFormat="1" applyFont="1" applyFill="1" applyBorder="1"/>
    <xf numFmtId="1" fontId="3" fillId="2" borderId="0" xfId="0" applyNumberFormat="1" applyFont="1" applyFill="1" applyBorder="1"/>
    <xf numFmtId="0" fontId="8" fillId="2" borderId="5" xfId="0" applyFont="1" applyFill="1" applyBorder="1"/>
    <xf numFmtId="49" fontId="9" fillId="2" borderId="7" xfId="0" applyNumberFormat="1" applyFont="1" applyFill="1" applyBorder="1" applyAlignment="1">
      <alignment horizontal="right"/>
    </xf>
    <xf numFmtId="174" fontId="9" fillId="2" borderId="8" xfId="0" applyNumberFormat="1" applyFont="1" applyFill="1" applyBorder="1"/>
    <xf numFmtId="0" fontId="9" fillId="2" borderId="9" xfId="0" applyFont="1" applyFill="1" applyBorder="1" applyAlignment="1">
      <alignment wrapText="1"/>
    </xf>
    <xf numFmtId="1" fontId="9" fillId="2" borderId="8" xfId="0" applyNumberFormat="1" applyFont="1" applyFill="1" applyBorder="1"/>
    <xf numFmtId="0" fontId="9" fillId="2" borderId="4" xfId="0" applyFont="1" applyFill="1" applyBorder="1"/>
    <xf numFmtId="1" fontId="9" fillId="2" borderId="4" xfId="0" applyNumberFormat="1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64"/>
  <sheetViews>
    <sheetView tabSelected="1" zoomScaleNormal="100" zoomScaleSheetLayoutView="75" workbookViewId="0">
      <selection activeCell="A2" sqref="A2:F2"/>
    </sheetView>
  </sheetViews>
  <sheetFormatPr defaultRowHeight="12.75"/>
  <cols>
    <col min="1" max="1" width="50.42578125" style="8" customWidth="1"/>
    <col min="2" max="2" width="6.140625" style="2" customWidth="1"/>
    <col min="3" max="3" width="11" style="9" customWidth="1"/>
    <col min="4" max="4" width="11.85546875" style="8" customWidth="1"/>
    <col min="5" max="5" width="10.140625" style="8" customWidth="1"/>
    <col min="6" max="6" width="13.42578125" style="8" customWidth="1"/>
    <col min="7" max="11" width="9.140625" style="8"/>
    <col min="12" max="12" width="8.42578125" style="8" customWidth="1"/>
    <col min="13" max="16384" width="9.140625" style="8"/>
  </cols>
  <sheetData>
    <row r="1" spans="1:8" s="1" customFormat="1">
      <c r="A1" s="88" t="s">
        <v>135</v>
      </c>
      <c r="B1" s="88"/>
      <c r="C1" s="88"/>
      <c r="D1" s="88"/>
      <c r="E1" s="88"/>
      <c r="F1" s="88"/>
    </row>
    <row r="2" spans="1:8" s="1" customFormat="1">
      <c r="A2" s="89" t="s">
        <v>136</v>
      </c>
      <c r="B2" s="89"/>
      <c r="C2" s="89"/>
      <c r="D2" s="89"/>
      <c r="E2" s="89"/>
      <c r="F2" s="89"/>
    </row>
    <row r="3" spans="1:8" s="1" customFormat="1" ht="13.5" thickBot="1">
      <c r="A3" s="90" t="s">
        <v>275</v>
      </c>
      <c r="B3" s="90"/>
      <c r="C3" s="90"/>
      <c r="D3" s="90"/>
      <c r="E3" s="90"/>
      <c r="F3" s="90"/>
    </row>
    <row r="4" spans="1:8" ht="122.25" customHeight="1">
      <c r="A4" s="3" t="s">
        <v>186</v>
      </c>
      <c r="B4" s="4" t="s">
        <v>95</v>
      </c>
      <c r="C4" s="5" t="s">
        <v>261</v>
      </c>
      <c r="D4" s="6" t="s">
        <v>276</v>
      </c>
      <c r="E4" s="5" t="s">
        <v>277</v>
      </c>
      <c r="F4" s="7" t="s">
        <v>278</v>
      </c>
      <c r="H4" s="9"/>
    </row>
    <row r="5" spans="1:8" ht="18" customHeight="1">
      <c r="A5" s="10" t="s">
        <v>114</v>
      </c>
      <c r="B5" s="11" t="s">
        <v>30</v>
      </c>
      <c r="C5" s="14">
        <v>1</v>
      </c>
      <c r="D5" s="13">
        <v>2</v>
      </c>
      <c r="E5" s="12">
        <v>3</v>
      </c>
      <c r="F5" s="13">
        <v>4</v>
      </c>
    </row>
    <row r="6" spans="1:8" s="9" customFormat="1" ht="18" customHeight="1">
      <c r="A6" s="15" t="s">
        <v>119</v>
      </c>
      <c r="B6" s="16"/>
      <c r="C6" s="18"/>
      <c r="D6" s="17"/>
      <c r="E6" s="18"/>
      <c r="F6" s="19"/>
    </row>
    <row r="7" spans="1:8" s="9" customFormat="1">
      <c r="A7" s="20" t="s">
        <v>217</v>
      </c>
      <c r="B7" s="21"/>
      <c r="C7" s="22">
        <f>C8+C20</f>
        <v>477984</v>
      </c>
      <c r="D7" s="22">
        <f>D8+D20</f>
        <v>504311</v>
      </c>
      <c r="E7" s="22">
        <f>E8+E20</f>
        <v>491345</v>
      </c>
      <c r="F7" s="23">
        <f>E7/D7%</f>
        <v>97.428967442708966</v>
      </c>
    </row>
    <row r="8" spans="1:8">
      <c r="A8" s="24" t="s">
        <v>166</v>
      </c>
      <c r="B8" s="25"/>
      <c r="C8" s="18">
        <f>SUM(C10:C15)</f>
        <v>0</v>
      </c>
      <c r="D8" s="27">
        <f>SUM(D10:D15)</f>
        <v>0</v>
      </c>
      <c r="E8" s="27">
        <f>SUM(E10:E15)</f>
        <v>0</v>
      </c>
      <c r="F8" s="23" t="s">
        <v>0</v>
      </c>
    </row>
    <row r="9" spans="1:8">
      <c r="A9" s="24"/>
      <c r="B9" s="25"/>
      <c r="C9" s="18"/>
      <c r="D9" s="27"/>
      <c r="E9" s="27"/>
      <c r="F9" s="23" t="s">
        <v>0</v>
      </c>
    </row>
    <row r="10" spans="1:8">
      <c r="A10" s="24" t="s">
        <v>102</v>
      </c>
      <c r="B10" s="28" t="s">
        <v>35</v>
      </c>
      <c r="C10" s="18">
        <v>0</v>
      </c>
      <c r="D10" s="27">
        <v>0</v>
      </c>
      <c r="E10" s="27">
        <v>0</v>
      </c>
      <c r="F10" s="23" t="s">
        <v>0</v>
      </c>
    </row>
    <row r="11" spans="1:8">
      <c r="A11" s="24" t="s">
        <v>34</v>
      </c>
      <c r="B11" s="28" t="s">
        <v>36</v>
      </c>
      <c r="C11" s="18">
        <v>0</v>
      </c>
      <c r="D11" s="27">
        <v>0</v>
      </c>
      <c r="E11" s="27">
        <v>0</v>
      </c>
      <c r="F11" s="23" t="s">
        <v>0</v>
      </c>
    </row>
    <row r="12" spans="1:8">
      <c r="A12" s="24" t="s">
        <v>32</v>
      </c>
      <c r="B12" s="28" t="s">
        <v>179</v>
      </c>
      <c r="C12" s="18">
        <v>0</v>
      </c>
      <c r="D12" s="27">
        <v>0</v>
      </c>
      <c r="E12" s="27">
        <v>0</v>
      </c>
      <c r="F12" s="23" t="s">
        <v>0</v>
      </c>
    </row>
    <row r="13" spans="1:8">
      <c r="A13" s="24" t="s">
        <v>12</v>
      </c>
      <c r="B13" s="28" t="s">
        <v>180</v>
      </c>
      <c r="C13" s="18">
        <v>0</v>
      </c>
      <c r="D13" s="27">
        <v>0</v>
      </c>
      <c r="E13" s="27">
        <v>0</v>
      </c>
      <c r="F13" s="23" t="s">
        <v>0</v>
      </c>
    </row>
    <row r="14" spans="1:8">
      <c r="A14" s="24" t="s">
        <v>71</v>
      </c>
      <c r="B14" s="28" t="s">
        <v>181</v>
      </c>
      <c r="C14" s="18">
        <v>0</v>
      </c>
      <c r="D14" s="27">
        <v>0</v>
      </c>
      <c r="E14" s="27">
        <v>0</v>
      </c>
      <c r="F14" s="23" t="s">
        <v>0</v>
      </c>
    </row>
    <row r="15" spans="1:8">
      <c r="A15" s="24" t="s">
        <v>90</v>
      </c>
      <c r="B15" s="28" t="s">
        <v>91</v>
      </c>
      <c r="C15" s="18">
        <f>SUM(C16:C18)</f>
        <v>0</v>
      </c>
      <c r="D15" s="18">
        <f>SUM(D16:D18)</f>
        <v>0</v>
      </c>
      <c r="E15" s="18">
        <f>SUM(E16:E18)</f>
        <v>0</v>
      </c>
      <c r="F15" s="23" t="s">
        <v>0</v>
      </c>
    </row>
    <row r="16" spans="1:8">
      <c r="A16" s="24" t="s">
        <v>38</v>
      </c>
      <c r="B16" s="28" t="s">
        <v>115</v>
      </c>
      <c r="C16" s="27">
        <v>0</v>
      </c>
      <c r="D16" s="27">
        <v>0</v>
      </c>
      <c r="E16" s="27">
        <v>0</v>
      </c>
      <c r="F16" s="23" t="s">
        <v>0</v>
      </c>
    </row>
    <row r="17" spans="1:6">
      <c r="A17" s="24" t="s">
        <v>39</v>
      </c>
      <c r="B17" s="28" t="s">
        <v>116</v>
      </c>
      <c r="C17" s="18">
        <v>0</v>
      </c>
      <c r="D17" s="27">
        <v>0</v>
      </c>
      <c r="E17" s="27">
        <v>0</v>
      </c>
      <c r="F17" s="23" t="s">
        <v>0</v>
      </c>
    </row>
    <row r="18" spans="1:6">
      <c r="A18" s="24" t="s">
        <v>98</v>
      </c>
      <c r="B18" s="28" t="s">
        <v>132</v>
      </c>
      <c r="C18" s="18">
        <v>0</v>
      </c>
      <c r="D18" s="27">
        <v>0</v>
      </c>
      <c r="E18" s="27">
        <v>0</v>
      </c>
      <c r="F18" s="23" t="s">
        <v>0</v>
      </c>
    </row>
    <row r="19" spans="1:6">
      <c r="A19" s="24" t="s">
        <v>13</v>
      </c>
      <c r="B19" s="28" t="s">
        <v>118</v>
      </c>
      <c r="C19" s="18"/>
      <c r="D19" s="27">
        <v>0</v>
      </c>
      <c r="E19" s="27">
        <v>0</v>
      </c>
      <c r="F19" s="23" t="s">
        <v>0</v>
      </c>
    </row>
    <row r="20" spans="1:6">
      <c r="A20" s="24" t="s">
        <v>120</v>
      </c>
      <c r="B20" s="28"/>
      <c r="C20" s="18">
        <f>SUM(C21:C25)</f>
        <v>477984</v>
      </c>
      <c r="D20" s="27">
        <f>SUM(D21:D25)</f>
        <v>504311</v>
      </c>
      <c r="E20" s="27">
        <f>SUM(E21:E25)</f>
        <v>491345</v>
      </c>
      <c r="F20" s="23">
        <f t="shared" ref="F20:F28" si="0">E20/D20%</f>
        <v>97.428967442708966</v>
      </c>
    </row>
    <row r="21" spans="1:6">
      <c r="A21" s="24" t="s">
        <v>102</v>
      </c>
      <c r="B21" s="28" t="s">
        <v>35</v>
      </c>
      <c r="C21" s="18">
        <v>353422</v>
      </c>
      <c r="D21" s="26">
        <v>363633</v>
      </c>
      <c r="E21" s="27">
        <v>363233</v>
      </c>
      <c r="F21" s="23">
        <f t="shared" si="0"/>
        <v>99.889998982490596</v>
      </c>
    </row>
    <row r="22" spans="1:6">
      <c r="A22" s="24" t="s">
        <v>34</v>
      </c>
      <c r="B22" s="28" t="s">
        <v>36</v>
      </c>
      <c r="C22" s="18">
        <v>32840</v>
      </c>
      <c r="D22" s="26">
        <v>44532</v>
      </c>
      <c r="E22" s="27">
        <v>37666</v>
      </c>
      <c r="F22" s="23">
        <f t="shared" si="0"/>
        <v>84.58187370879368</v>
      </c>
    </row>
    <row r="23" spans="1:6">
      <c r="A23" s="24" t="s">
        <v>32</v>
      </c>
      <c r="B23" s="28" t="s">
        <v>179</v>
      </c>
      <c r="C23" s="18">
        <v>75144</v>
      </c>
      <c r="D23" s="26">
        <v>74279</v>
      </c>
      <c r="E23" s="27">
        <v>69595</v>
      </c>
      <c r="F23" s="23">
        <f t="shared" si="0"/>
        <v>93.694045423336348</v>
      </c>
    </row>
    <row r="24" spans="1:6">
      <c r="A24" s="24" t="s">
        <v>12</v>
      </c>
      <c r="B24" s="28" t="s">
        <v>180</v>
      </c>
      <c r="C24" s="18">
        <v>16578</v>
      </c>
      <c r="D24" s="26">
        <v>17367</v>
      </c>
      <c r="E24" s="27">
        <v>16362</v>
      </c>
      <c r="F24" s="23">
        <f t="shared" si="0"/>
        <v>94.21316289514597</v>
      </c>
    </row>
    <row r="25" spans="1:6">
      <c r="A25" s="24" t="s">
        <v>31</v>
      </c>
      <c r="B25" s="28" t="s">
        <v>181</v>
      </c>
      <c r="C25" s="18">
        <v>0</v>
      </c>
      <c r="D25" s="26">
        <v>4500</v>
      </c>
      <c r="E25" s="27">
        <v>4489</v>
      </c>
      <c r="F25" s="23">
        <f t="shared" si="0"/>
        <v>99.75555555555556</v>
      </c>
    </row>
    <row r="26" spans="1:6">
      <c r="A26" s="20" t="s">
        <v>218</v>
      </c>
      <c r="B26" s="21"/>
      <c r="C26" s="22">
        <f>C27+C33+C46+C58</f>
        <v>63923</v>
      </c>
      <c r="D26" s="22">
        <f>D27+D33+D46+D58</f>
        <v>111953</v>
      </c>
      <c r="E26" s="22">
        <f>E27+E33+E46+E58</f>
        <v>81739</v>
      </c>
      <c r="F26" s="23">
        <f t="shared" si="0"/>
        <v>73.011888917670817</v>
      </c>
    </row>
    <row r="27" spans="1:6">
      <c r="A27" s="24" t="s">
        <v>210</v>
      </c>
      <c r="B27" s="28"/>
      <c r="C27" s="18">
        <f>SUM(C28:C28)</f>
        <v>1700</v>
      </c>
      <c r="D27" s="18">
        <f>SUM(D28:D28)</f>
        <v>1700</v>
      </c>
      <c r="E27" s="18">
        <f>SUM(E28:E28)</f>
        <v>1203</v>
      </c>
      <c r="F27" s="23">
        <f t="shared" si="0"/>
        <v>70.764705882352942</v>
      </c>
    </row>
    <row r="28" spans="1:6">
      <c r="A28" s="24" t="s">
        <v>90</v>
      </c>
      <c r="B28" s="28" t="s">
        <v>91</v>
      </c>
      <c r="C28" s="18">
        <f>SUM(C29:C32)</f>
        <v>1700</v>
      </c>
      <c r="D28" s="27">
        <f>SUM(D29:D32)</f>
        <v>1700</v>
      </c>
      <c r="E28" s="27">
        <f>SUM(E29:E32)</f>
        <v>1203</v>
      </c>
      <c r="F28" s="23">
        <f t="shared" si="0"/>
        <v>70.764705882352942</v>
      </c>
    </row>
    <row r="29" spans="1:6">
      <c r="A29" s="24" t="s">
        <v>38</v>
      </c>
      <c r="B29" s="28" t="s">
        <v>115</v>
      </c>
      <c r="C29" s="18">
        <v>500</v>
      </c>
      <c r="D29" s="26">
        <v>581</v>
      </c>
      <c r="E29" s="27">
        <v>581</v>
      </c>
      <c r="F29" s="23">
        <f t="shared" ref="F29:F39" si="1">E29/D29%</f>
        <v>100</v>
      </c>
    </row>
    <row r="30" spans="1:6">
      <c r="A30" s="24" t="s">
        <v>39</v>
      </c>
      <c r="B30" s="28" t="s">
        <v>116</v>
      </c>
      <c r="C30" s="18">
        <v>0</v>
      </c>
      <c r="D30" s="26">
        <v>0</v>
      </c>
      <c r="E30" s="27">
        <v>0</v>
      </c>
      <c r="F30" s="23" t="s">
        <v>0</v>
      </c>
    </row>
    <row r="31" spans="1:6">
      <c r="A31" s="24" t="s">
        <v>98</v>
      </c>
      <c r="B31" s="28" t="s">
        <v>132</v>
      </c>
      <c r="C31" s="18">
        <v>800</v>
      </c>
      <c r="D31" s="26">
        <v>614</v>
      </c>
      <c r="E31" s="27">
        <v>117</v>
      </c>
      <c r="F31" s="23">
        <f t="shared" si="1"/>
        <v>19.055374592833878</v>
      </c>
    </row>
    <row r="32" spans="1:6">
      <c r="A32" s="24" t="s">
        <v>59</v>
      </c>
      <c r="B32" s="28" t="s">
        <v>118</v>
      </c>
      <c r="C32" s="18">
        <v>400</v>
      </c>
      <c r="D32" s="26">
        <v>505</v>
      </c>
      <c r="E32" s="27">
        <v>505</v>
      </c>
      <c r="F32" s="23">
        <f t="shared" si="1"/>
        <v>100</v>
      </c>
    </row>
    <row r="33" spans="1:6">
      <c r="A33" s="30" t="s">
        <v>213</v>
      </c>
      <c r="B33" s="28"/>
      <c r="C33" s="18">
        <f>SUM(C34:C39)</f>
        <v>16167</v>
      </c>
      <c r="D33" s="18">
        <f>SUM(D34:D39)</f>
        <v>16167</v>
      </c>
      <c r="E33" s="18">
        <f>SUM(E34:E39)</f>
        <v>6265</v>
      </c>
      <c r="F33" s="23">
        <f t="shared" si="1"/>
        <v>38.751778313849201</v>
      </c>
    </row>
    <row r="34" spans="1:6">
      <c r="A34" s="24" t="s">
        <v>102</v>
      </c>
      <c r="B34" s="28" t="s">
        <v>35</v>
      </c>
      <c r="C34" s="18">
        <v>0</v>
      </c>
      <c r="D34" s="26">
        <v>0</v>
      </c>
      <c r="E34" s="27">
        <v>0</v>
      </c>
      <c r="F34" s="23" t="s">
        <v>0</v>
      </c>
    </row>
    <row r="35" spans="1:6">
      <c r="A35" s="24" t="s">
        <v>34</v>
      </c>
      <c r="B35" s="28" t="s">
        <v>36</v>
      </c>
      <c r="C35" s="18">
        <v>9700</v>
      </c>
      <c r="D35" s="26">
        <v>9700</v>
      </c>
      <c r="E35" s="27">
        <v>3662</v>
      </c>
      <c r="F35" s="23">
        <f t="shared" si="1"/>
        <v>37.75257731958763</v>
      </c>
    </row>
    <row r="36" spans="1:6">
      <c r="A36" s="24" t="s">
        <v>32</v>
      </c>
      <c r="B36" s="28" t="s">
        <v>179</v>
      </c>
      <c r="C36" s="18">
        <v>1610</v>
      </c>
      <c r="D36" s="26">
        <v>1319</v>
      </c>
      <c r="E36" s="27">
        <v>326</v>
      </c>
      <c r="F36" s="23">
        <f t="shared" si="1"/>
        <v>24.715693707354056</v>
      </c>
    </row>
    <row r="37" spans="1:6">
      <c r="A37" s="24" t="s">
        <v>12</v>
      </c>
      <c r="B37" s="28" t="s">
        <v>180</v>
      </c>
      <c r="C37" s="18">
        <v>349</v>
      </c>
      <c r="D37" s="26">
        <v>349</v>
      </c>
      <c r="E37" s="27">
        <v>114</v>
      </c>
      <c r="F37" s="23">
        <f t="shared" si="1"/>
        <v>32.664756446991404</v>
      </c>
    </row>
    <row r="38" spans="1:6">
      <c r="A38" s="24" t="s">
        <v>31</v>
      </c>
      <c r="B38" s="28" t="s">
        <v>181</v>
      </c>
      <c r="C38" s="18">
        <v>0</v>
      </c>
      <c r="D38" s="26">
        <v>291</v>
      </c>
      <c r="E38" s="27">
        <v>93</v>
      </c>
      <c r="F38" s="23">
        <f t="shared" si="1"/>
        <v>31.958762886597938</v>
      </c>
    </row>
    <row r="39" spans="1:6">
      <c r="A39" s="30" t="s">
        <v>90</v>
      </c>
      <c r="B39" s="28" t="s">
        <v>91</v>
      </c>
      <c r="C39" s="29">
        <f>SUM(C40:C45)</f>
        <v>4508</v>
      </c>
      <c r="D39" s="29">
        <f>SUM(D40:D45)</f>
        <v>4508</v>
      </c>
      <c r="E39" s="29">
        <f>SUM(E40:E45)</f>
        <v>2070</v>
      </c>
      <c r="F39" s="23">
        <f t="shared" si="1"/>
        <v>45.91836734693878</v>
      </c>
    </row>
    <row r="40" spans="1:6">
      <c r="A40" s="30" t="s">
        <v>37</v>
      </c>
      <c r="B40" s="28" t="s">
        <v>96</v>
      </c>
      <c r="C40" s="18">
        <v>0</v>
      </c>
      <c r="D40" s="29">
        <v>0</v>
      </c>
      <c r="E40" s="29">
        <v>0</v>
      </c>
      <c r="F40" s="23" t="s">
        <v>0</v>
      </c>
    </row>
    <row r="41" spans="1:6">
      <c r="A41" s="30" t="s">
        <v>38</v>
      </c>
      <c r="B41" s="28" t="s">
        <v>42</v>
      </c>
      <c r="C41" s="18">
        <v>0</v>
      </c>
      <c r="D41" s="26">
        <v>196</v>
      </c>
      <c r="E41" s="27">
        <v>196</v>
      </c>
      <c r="F41" s="23">
        <f>E41/D41%</f>
        <v>100</v>
      </c>
    </row>
    <row r="42" spans="1:6">
      <c r="A42" s="24" t="s">
        <v>39</v>
      </c>
      <c r="B42" s="28" t="s">
        <v>116</v>
      </c>
      <c r="C42" s="18">
        <v>1700</v>
      </c>
      <c r="D42" s="26">
        <v>1700</v>
      </c>
      <c r="E42" s="27">
        <v>409</v>
      </c>
      <c r="F42" s="23">
        <f>E42/D42%</f>
        <v>24.058823529411764</v>
      </c>
    </row>
    <row r="43" spans="1:6">
      <c r="A43" s="30" t="s">
        <v>133</v>
      </c>
      <c r="B43" s="28" t="s">
        <v>132</v>
      </c>
      <c r="C43" s="18">
        <v>2808</v>
      </c>
      <c r="D43" s="26">
        <v>2612</v>
      </c>
      <c r="E43" s="27">
        <v>1465</v>
      </c>
      <c r="F43" s="23">
        <f>E43/D43%</f>
        <v>56.087289433384377</v>
      </c>
    </row>
    <row r="44" spans="1:6" ht="12.75" customHeight="1">
      <c r="A44" s="30" t="s">
        <v>13</v>
      </c>
      <c r="B44" s="28" t="s">
        <v>118</v>
      </c>
      <c r="C44" s="18">
        <v>0</v>
      </c>
      <c r="D44" s="26">
        <v>0</v>
      </c>
      <c r="E44" s="27">
        <v>0</v>
      </c>
      <c r="F44" s="23" t="s">
        <v>0</v>
      </c>
    </row>
    <row r="45" spans="1:6">
      <c r="A45" s="8" t="s">
        <v>55</v>
      </c>
      <c r="B45" s="28" t="s">
        <v>169</v>
      </c>
      <c r="C45" s="18">
        <v>0</v>
      </c>
      <c r="D45" s="26">
        <v>0</v>
      </c>
      <c r="E45" s="27">
        <v>0</v>
      </c>
      <c r="F45" s="23" t="s">
        <v>0</v>
      </c>
    </row>
    <row r="46" spans="1:6">
      <c r="A46" s="24" t="s">
        <v>211</v>
      </c>
      <c r="B46" s="28"/>
      <c r="C46" s="18">
        <f>SUM(C47:C51)</f>
        <v>41011</v>
      </c>
      <c r="D46" s="27">
        <f>SUM(D47:D51)</f>
        <v>43480</v>
      </c>
      <c r="E46" s="27">
        <f>SUM(E47:E51)</f>
        <v>31040</v>
      </c>
      <c r="F46" s="23">
        <f>E46/D46%</f>
        <v>71.389144434222629</v>
      </c>
    </row>
    <row r="47" spans="1:6">
      <c r="A47" s="24" t="s">
        <v>34</v>
      </c>
      <c r="B47" s="28" t="s">
        <v>36</v>
      </c>
      <c r="C47" s="18">
        <v>30170</v>
      </c>
      <c r="D47" s="27">
        <v>32229</v>
      </c>
      <c r="E47" s="27">
        <v>22216</v>
      </c>
      <c r="F47" s="23">
        <f t="shared" ref="F47:F56" si="2">E47/D47%</f>
        <v>68.931707468429053</v>
      </c>
    </row>
    <row r="48" spans="1:6">
      <c r="A48" s="24" t="s">
        <v>32</v>
      </c>
      <c r="B48" s="28" t="s">
        <v>179</v>
      </c>
      <c r="C48" s="18">
        <v>5009</v>
      </c>
      <c r="D48" s="27">
        <v>4440</v>
      </c>
      <c r="E48" s="27">
        <v>3249</v>
      </c>
      <c r="F48" s="23">
        <f t="shared" si="2"/>
        <v>73.175675675675677</v>
      </c>
    </row>
    <row r="49" spans="1:6">
      <c r="A49" s="24" t="s">
        <v>12</v>
      </c>
      <c r="B49" s="28" t="s">
        <v>180</v>
      </c>
      <c r="C49" s="18">
        <v>1087</v>
      </c>
      <c r="D49" s="27">
        <v>1161</v>
      </c>
      <c r="E49" s="27">
        <v>800</v>
      </c>
      <c r="F49" s="23">
        <f t="shared" si="2"/>
        <v>68.906115417743322</v>
      </c>
    </row>
    <row r="50" spans="1:6">
      <c r="A50" s="24" t="s">
        <v>31</v>
      </c>
      <c r="B50" s="28" t="s">
        <v>181</v>
      </c>
      <c r="C50" s="18">
        <v>0</v>
      </c>
      <c r="D50" s="27">
        <v>905</v>
      </c>
      <c r="E50" s="27">
        <v>439</v>
      </c>
      <c r="F50" s="23">
        <f t="shared" si="2"/>
        <v>48.508287292817677</v>
      </c>
    </row>
    <row r="51" spans="1:6">
      <c r="A51" s="24" t="s">
        <v>90</v>
      </c>
      <c r="B51" s="28" t="s">
        <v>91</v>
      </c>
      <c r="C51" s="27">
        <f>SUM(C52:C57)</f>
        <v>4745</v>
      </c>
      <c r="D51" s="27">
        <f>SUM(D52:D57)</f>
        <v>4745</v>
      </c>
      <c r="E51" s="27">
        <f>SUM(E52:E57)</f>
        <v>4336</v>
      </c>
      <c r="F51" s="23">
        <f t="shared" si="2"/>
        <v>91.380400421496304</v>
      </c>
    </row>
    <row r="52" spans="1:6">
      <c r="A52" s="24" t="s">
        <v>21</v>
      </c>
      <c r="B52" s="28" t="s">
        <v>141</v>
      </c>
      <c r="C52" s="18">
        <v>150</v>
      </c>
      <c r="D52" s="27">
        <v>150</v>
      </c>
      <c r="E52" s="27">
        <v>150</v>
      </c>
      <c r="F52" s="23">
        <f t="shared" si="2"/>
        <v>100</v>
      </c>
    </row>
    <row r="53" spans="1:6">
      <c r="A53" s="24" t="s">
        <v>37</v>
      </c>
      <c r="B53" s="28" t="s">
        <v>96</v>
      </c>
      <c r="C53" s="18">
        <v>900</v>
      </c>
      <c r="D53" s="27">
        <v>900</v>
      </c>
      <c r="E53" s="27">
        <v>900</v>
      </c>
      <c r="F53" s="23">
        <f t="shared" si="2"/>
        <v>100</v>
      </c>
    </row>
    <row r="54" spans="1:6">
      <c r="A54" s="24" t="s">
        <v>38</v>
      </c>
      <c r="B54" s="28" t="s">
        <v>115</v>
      </c>
      <c r="C54" s="18">
        <v>0</v>
      </c>
      <c r="D54" s="27">
        <v>27</v>
      </c>
      <c r="E54" s="27">
        <v>27</v>
      </c>
      <c r="F54" s="23">
        <f t="shared" si="2"/>
        <v>100</v>
      </c>
    </row>
    <row r="55" spans="1:6">
      <c r="A55" s="24" t="s">
        <v>39</v>
      </c>
      <c r="B55" s="28" t="s">
        <v>116</v>
      </c>
      <c r="C55" s="18">
        <v>1000</v>
      </c>
      <c r="D55" s="27">
        <v>409</v>
      </c>
      <c r="E55" s="27">
        <v>0</v>
      </c>
      <c r="F55" s="23">
        <f t="shared" si="2"/>
        <v>0</v>
      </c>
    </row>
    <row r="56" spans="1:6">
      <c r="A56" s="24" t="s">
        <v>133</v>
      </c>
      <c r="B56" s="28" t="s">
        <v>132</v>
      </c>
      <c r="C56" s="18">
        <v>2695</v>
      </c>
      <c r="D56" s="26">
        <v>3259</v>
      </c>
      <c r="E56" s="27">
        <v>3259</v>
      </c>
      <c r="F56" s="23">
        <f t="shared" si="2"/>
        <v>99.999999999999986</v>
      </c>
    </row>
    <row r="57" spans="1:6">
      <c r="A57" s="24" t="s">
        <v>13</v>
      </c>
      <c r="B57" s="28" t="s">
        <v>118</v>
      </c>
      <c r="C57" s="18">
        <v>0</v>
      </c>
      <c r="D57" s="26">
        <v>0</v>
      </c>
      <c r="E57" s="27">
        <v>0</v>
      </c>
      <c r="F57" s="23" t="s">
        <v>0</v>
      </c>
    </row>
    <row r="58" spans="1:6">
      <c r="A58" s="24" t="s">
        <v>212</v>
      </c>
      <c r="B58" s="28"/>
      <c r="C58" s="29">
        <f>C59+C64</f>
        <v>5045</v>
      </c>
      <c r="D58" s="29">
        <f>D59+D64</f>
        <v>50606</v>
      </c>
      <c r="E58" s="29">
        <f>E59+E64</f>
        <v>43231</v>
      </c>
      <c r="F58" s="23" t="s">
        <v>0</v>
      </c>
    </row>
    <row r="59" spans="1:6">
      <c r="A59" s="24" t="s">
        <v>90</v>
      </c>
      <c r="B59" s="28" t="s">
        <v>91</v>
      </c>
      <c r="C59" s="18">
        <f>SUM(C60:C62)</f>
        <v>2800</v>
      </c>
      <c r="D59" s="27">
        <f>SUM(D60:D63)</f>
        <v>48361</v>
      </c>
      <c r="E59" s="27">
        <f>SUM(E60:E63)</f>
        <v>43231</v>
      </c>
      <c r="F59" s="23" t="s">
        <v>0</v>
      </c>
    </row>
    <row r="60" spans="1:6">
      <c r="A60" s="24" t="s">
        <v>38</v>
      </c>
      <c r="B60" s="28" t="s">
        <v>115</v>
      </c>
      <c r="C60" s="18">
        <v>2000</v>
      </c>
      <c r="D60" s="26">
        <v>13799</v>
      </c>
      <c r="E60" s="27">
        <v>11799</v>
      </c>
      <c r="F60" s="23" t="s">
        <v>0</v>
      </c>
    </row>
    <row r="61" spans="1:6">
      <c r="A61" s="24" t="s">
        <v>39</v>
      </c>
      <c r="B61" s="28" t="s">
        <v>116</v>
      </c>
      <c r="C61" s="18">
        <v>800</v>
      </c>
      <c r="D61" s="26">
        <v>325</v>
      </c>
      <c r="E61" s="27">
        <v>125</v>
      </c>
      <c r="F61" s="23" t="s">
        <v>0</v>
      </c>
    </row>
    <row r="62" spans="1:6">
      <c r="A62" s="24" t="s">
        <v>98</v>
      </c>
      <c r="B62" s="28" t="s">
        <v>132</v>
      </c>
      <c r="C62" s="18">
        <v>0</v>
      </c>
      <c r="D62" s="26">
        <v>7169</v>
      </c>
      <c r="E62" s="27">
        <v>7169</v>
      </c>
      <c r="F62" s="23" t="s">
        <v>0</v>
      </c>
    </row>
    <row r="63" spans="1:6">
      <c r="A63" s="30" t="s">
        <v>18</v>
      </c>
      <c r="B63" s="28" t="s">
        <v>60</v>
      </c>
      <c r="C63" s="18">
        <v>0</v>
      </c>
      <c r="D63" s="26">
        <v>27068</v>
      </c>
      <c r="E63" s="27">
        <v>24138</v>
      </c>
      <c r="F63" s="23" t="s">
        <v>0</v>
      </c>
    </row>
    <row r="64" spans="1:6">
      <c r="A64" s="24" t="s">
        <v>25</v>
      </c>
      <c r="B64" s="28" t="s">
        <v>84</v>
      </c>
      <c r="C64" s="18">
        <v>2245</v>
      </c>
      <c r="D64" s="26">
        <v>2245</v>
      </c>
      <c r="E64" s="27">
        <v>0</v>
      </c>
      <c r="F64" s="23" t="s">
        <v>0</v>
      </c>
    </row>
    <row r="65" spans="1:6">
      <c r="A65" s="31" t="s">
        <v>219</v>
      </c>
      <c r="B65" s="21"/>
      <c r="C65" s="22">
        <f>C66+C83+C101+C125+C144+C163+C173</f>
        <v>1876074</v>
      </c>
      <c r="D65" s="22">
        <f>D66+D83+D101+D125+D144+D163+D173</f>
        <v>2241560</v>
      </c>
      <c r="E65" s="22">
        <f>E66+E83+E101+E125+E144+E163+E173</f>
        <v>2158241</v>
      </c>
      <c r="F65" s="23">
        <f t="shared" ref="F65:F130" si="3">E65/D65%</f>
        <v>96.282990417387893</v>
      </c>
    </row>
    <row r="66" spans="1:6" s="46" customFormat="1" ht="13.5">
      <c r="A66" s="44" t="s">
        <v>1</v>
      </c>
      <c r="B66" s="45"/>
      <c r="C66" s="42">
        <v>352261</v>
      </c>
      <c r="D66" s="42">
        <f>SUM(D67:D73)</f>
        <v>379017</v>
      </c>
      <c r="E66" s="42">
        <f>SUM(E67:E73)</f>
        <v>370543</v>
      </c>
      <c r="F66" s="23">
        <f t="shared" si="3"/>
        <v>97.764216380795588</v>
      </c>
    </row>
    <row r="67" spans="1:6">
      <c r="A67" s="30" t="s">
        <v>103</v>
      </c>
      <c r="B67" s="28" t="s">
        <v>56</v>
      </c>
      <c r="C67" s="18">
        <v>215121</v>
      </c>
      <c r="D67" s="26">
        <v>233768</v>
      </c>
      <c r="E67" s="27">
        <v>232969</v>
      </c>
      <c r="F67" s="23">
        <f t="shared" si="3"/>
        <v>99.658208137982967</v>
      </c>
    </row>
    <row r="68" spans="1:6">
      <c r="A68" s="30" t="s">
        <v>19</v>
      </c>
      <c r="B68" s="28" t="s">
        <v>53</v>
      </c>
      <c r="C68" s="18">
        <v>15790</v>
      </c>
      <c r="D68" s="26">
        <v>23324</v>
      </c>
      <c r="E68" s="27">
        <v>21020</v>
      </c>
      <c r="F68" s="23">
        <f t="shared" si="3"/>
        <v>90.121762990910653</v>
      </c>
    </row>
    <row r="69" spans="1:6">
      <c r="A69" s="30" t="s">
        <v>16</v>
      </c>
      <c r="B69" s="28" t="s">
        <v>179</v>
      </c>
      <c r="C69" s="18">
        <v>32784</v>
      </c>
      <c r="D69" s="26">
        <v>35646</v>
      </c>
      <c r="E69" s="27">
        <v>35524</v>
      </c>
      <c r="F69" s="23">
        <f t="shared" si="3"/>
        <v>99.65774560960557</v>
      </c>
    </row>
    <row r="70" spans="1:6">
      <c r="A70" s="30" t="s">
        <v>148</v>
      </c>
      <c r="B70" s="28" t="s">
        <v>182</v>
      </c>
      <c r="C70" s="18">
        <v>6297</v>
      </c>
      <c r="D70" s="26">
        <v>6505</v>
      </c>
      <c r="E70" s="27">
        <v>6505</v>
      </c>
      <c r="F70" s="23">
        <f t="shared" si="3"/>
        <v>100</v>
      </c>
    </row>
    <row r="71" spans="1:6">
      <c r="A71" s="30" t="s">
        <v>12</v>
      </c>
      <c r="B71" s="28" t="s">
        <v>180</v>
      </c>
      <c r="C71" s="18">
        <v>8039</v>
      </c>
      <c r="D71" s="26">
        <v>8907</v>
      </c>
      <c r="E71" s="27">
        <v>8864</v>
      </c>
      <c r="F71" s="23">
        <f t="shared" si="3"/>
        <v>99.517233636465704</v>
      </c>
    </row>
    <row r="72" spans="1:6">
      <c r="A72" s="30" t="s">
        <v>71</v>
      </c>
      <c r="B72" s="28" t="s">
        <v>181</v>
      </c>
      <c r="C72" s="18">
        <v>3620</v>
      </c>
      <c r="D72" s="26">
        <v>3729</v>
      </c>
      <c r="E72" s="27">
        <v>3729</v>
      </c>
      <c r="F72" s="23">
        <f t="shared" si="3"/>
        <v>100</v>
      </c>
    </row>
    <row r="73" spans="1:6">
      <c r="A73" s="30" t="s">
        <v>90</v>
      </c>
      <c r="B73" s="28" t="s">
        <v>91</v>
      </c>
      <c r="C73" s="29">
        <f>SUM(C74:C82)</f>
        <v>70610</v>
      </c>
      <c r="D73" s="29">
        <f>SUM(D74:D82)</f>
        <v>67138</v>
      </c>
      <c r="E73" s="29">
        <f>SUM(E74:E82)</f>
        <v>61932</v>
      </c>
      <c r="F73" s="23">
        <f t="shared" si="3"/>
        <v>92.245822038189999</v>
      </c>
    </row>
    <row r="74" spans="1:6">
      <c r="A74" s="24" t="s">
        <v>21</v>
      </c>
      <c r="B74" s="28" t="s">
        <v>141</v>
      </c>
      <c r="C74" s="18">
        <v>0</v>
      </c>
      <c r="D74" s="27">
        <v>2106</v>
      </c>
      <c r="E74" s="27">
        <v>1394</v>
      </c>
      <c r="F74" s="23">
        <f t="shared" si="3"/>
        <v>66.191832858499524</v>
      </c>
    </row>
    <row r="75" spans="1:6">
      <c r="A75" s="24" t="s">
        <v>37</v>
      </c>
      <c r="B75" s="28" t="s">
        <v>96</v>
      </c>
      <c r="C75" s="18">
        <v>440</v>
      </c>
      <c r="D75" s="27">
        <v>440</v>
      </c>
      <c r="E75" s="27">
        <v>0</v>
      </c>
      <c r="F75" s="23">
        <f t="shared" si="3"/>
        <v>0</v>
      </c>
    </row>
    <row r="76" spans="1:6">
      <c r="A76" s="30" t="s">
        <v>106</v>
      </c>
      <c r="B76" s="28" t="s">
        <v>61</v>
      </c>
      <c r="C76" s="18">
        <v>5088</v>
      </c>
      <c r="D76" s="29">
        <v>5124</v>
      </c>
      <c r="E76" s="29">
        <v>4551</v>
      </c>
      <c r="F76" s="23">
        <f t="shared" si="3"/>
        <v>88.817330210772823</v>
      </c>
    </row>
    <row r="77" spans="1:6">
      <c r="A77" s="30" t="s">
        <v>38</v>
      </c>
      <c r="B77" s="28" t="s">
        <v>115</v>
      </c>
      <c r="C77" s="18">
        <v>5500</v>
      </c>
      <c r="D77" s="29">
        <v>15979</v>
      </c>
      <c r="E77" s="29">
        <v>15979</v>
      </c>
      <c r="F77" s="23">
        <f t="shared" si="3"/>
        <v>100</v>
      </c>
    </row>
    <row r="78" spans="1:6">
      <c r="A78" s="30" t="s">
        <v>39</v>
      </c>
      <c r="B78" s="28" t="s">
        <v>43</v>
      </c>
      <c r="C78" s="18">
        <v>29560</v>
      </c>
      <c r="D78" s="29">
        <v>31345</v>
      </c>
      <c r="E78" s="29">
        <v>30926</v>
      </c>
      <c r="F78" s="23">
        <f t="shared" si="3"/>
        <v>98.663263678417607</v>
      </c>
    </row>
    <row r="79" spans="1:6">
      <c r="A79" s="30" t="s">
        <v>133</v>
      </c>
      <c r="B79" s="28" t="s">
        <v>132</v>
      </c>
      <c r="C79" s="18">
        <v>5353</v>
      </c>
      <c r="D79" s="26">
        <v>11685</v>
      </c>
      <c r="E79" s="27">
        <v>8627</v>
      </c>
      <c r="F79" s="23">
        <f t="shared" si="3"/>
        <v>73.829696191698758</v>
      </c>
    </row>
    <row r="80" spans="1:6">
      <c r="A80" s="30" t="s">
        <v>28</v>
      </c>
      <c r="B80" s="28" t="s">
        <v>48</v>
      </c>
      <c r="C80" s="18">
        <v>0</v>
      </c>
      <c r="D80" s="26">
        <v>15</v>
      </c>
      <c r="E80" s="27">
        <v>15</v>
      </c>
      <c r="F80" s="23">
        <f t="shared" si="3"/>
        <v>100</v>
      </c>
    </row>
    <row r="81" spans="1:6">
      <c r="A81" s="30" t="s">
        <v>62</v>
      </c>
      <c r="B81" s="28" t="s">
        <v>63</v>
      </c>
      <c r="C81" s="27">
        <v>459</v>
      </c>
      <c r="D81" s="27">
        <v>444</v>
      </c>
      <c r="E81" s="27">
        <v>440</v>
      </c>
      <c r="F81" s="23">
        <f t="shared" si="3"/>
        <v>99.099099099099092</v>
      </c>
    </row>
    <row r="82" spans="1:6">
      <c r="A82" s="30" t="s">
        <v>165</v>
      </c>
      <c r="B82" s="28" t="s">
        <v>47</v>
      </c>
      <c r="C82" s="27">
        <v>24210</v>
      </c>
      <c r="D82" s="26">
        <v>0</v>
      </c>
      <c r="E82" s="27">
        <v>0</v>
      </c>
      <c r="F82" s="23" t="s">
        <v>0</v>
      </c>
    </row>
    <row r="83" spans="1:6" s="46" customFormat="1" ht="13.5">
      <c r="A83" s="44" t="s">
        <v>149</v>
      </c>
      <c r="B83" s="45"/>
      <c r="C83" s="47">
        <f>SUM(C84:C90)</f>
        <v>22624</v>
      </c>
      <c r="D83" s="47">
        <f>SUM(D84:D90)</f>
        <v>23711</v>
      </c>
      <c r="E83" s="47">
        <f>SUM(E84:E90)</f>
        <v>20595</v>
      </c>
      <c r="F83" s="23">
        <f t="shared" si="3"/>
        <v>86.858420142549861</v>
      </c>
    </row>
    <row r="84" spans="1:6">
      <c r="A84" s="30" t="s">
        <v>103</v>
      </c>
      <c r="B84" s="28" t="s">
        <v>56</v>
      </c>
      <c r="C84" s="27">
        <v>12741</v>
      </c>
      <c r="D84" s="29">
        <v>13350</v>
      </c>
      <c r="E84" s="29">
        <v>12871</v>
      </c>
      <c r="F84" s="23">
        <f t="shared" si="3"/>
        <v>96.411985018726597</v>
      </c>
    </row>
    <row r="85" spans="1:6">
      <c r="A85" s="30" t="s">
        <v>19</v>
      </c>
      <c r="B85" s="28" t="s">
        <v>53</v>
      </c>
      <c r="C85" s="27">
        <v>0</v>
      </c>
      <c r="D85" s="27">
        <v>0</v>
      </c>
      <c r="E85" s="27">
        <v>0</v>
      </c>
      <c r="F85" s="23" t="s">
        <v>0</v>
      </c>
    </row>
    <row r="86" spans="1:6">
      <c r="A86" s="30" t="s">
        <v>16</v>
      </c>
      <c r="B86" s="28" t="s">
        <v>179</v>
      </c>
      <c r="C86" s="27">
        <v>1729</v>
      </c>
      <c r="D86" s="27">
        <v>1807</v>
      </c>
      <c r="E86" s="27">
        <v>1633</v>
      </c>
      <c r="F86" s="23">
        <f t="shared" si="3"/>
        <v>90.370780298837857</v>
      </c>
    </row>
    <row r="87" spans="1:6">
      <c r="A87" s="30" t="s">
        <v>148</v>
      </c>
      <c r="B87" s="28" t="s">
        <v>182</v>
      </c>
      <c r="C87" s="27">
        <v>568</v>
      </c>
      <c r="D87" s="27">
        <v>594</v>
      </c>
      <c r="E87" s="27">
        <v>527</v>
      </c>
      <c r="F87" s="23">
        <f t="shared" si="3"/>
        <v>88.720538720538713</v>
      </c>
    </row>
    <row r="88" spans="1:6">
      <c r="A88" s="30" t="s">
        <v>12</v>
      </c>
      <c r="B88" s="28" t="s">
        <v>180</v>
      </c>
      <c r="C88" s="27">
        <v>459</v>
      </c>
      <c r="D88" s="27">
        <v>481</v>
      </c>
      <c r="E88" s="27">
        <v>436</v>
      </c>
      <c r="F88" s="23">
        <f t="shared" si="3"/>
        <v>90.644490644490645</v>
      </c>
    </row>
    <row r="89" spans="1:6">
      <c r="A89" s="30" t="s">
        <v>71</v>
      </c>
      <c r="B89" s="28" t="s">
        <v>181</v>
      </c>
      <c r="C89" s="27">
        <v>348</v>
      </c>
      <c r="D89" s="27">
        <v>369</v>
      </c>
      <c r="E89" s="27">
        <v>368</v>
      </c>
      <c r="F89" s="23">
        <f t="shared" si="3"/>
        <v>99.728997289972895</v>
      </c>
    </row>
    <row r="90" spans="1:6">
      <c r="A90" s="30" t="s">
        <v>90</v>
      </c>
      <c r="B90" s="28" t="s">
        <v>91</v>
      </c>
      <c r="C90" s="27">
        <f>SUM(C91:C100)</f>
        <v>6779</v>
      </c>
      <c r="D90" s="27">
        <f>SUM(D91:D100)</f>
        <v>7110</v>
      </c>
      <c r="E90" s="27">
        <f>SUM(E91:E100)</f>
        <v>4760</v>
      </c>
      <c r="F90" s="23">
        <f t="shared" si="3"/>
        <v>66.947960618846693</v>
      </c>
    </row>
    <row r="91" spans="1:6">
      <c r="A91" s="24" t="s">
        <v>21</v>
      </c>
      <c r="B91" s="28" t="s">
        <v>141</v>
      </c>
      <c r="C91" s="18">
        <v>0</v>
      </c>
      <c r="D91" s="27">
        <v>893</v>
      </c>
      <c r="E91" s="27">
        <v>525</v>
      </c>
      <c r="F91" s="23">
        <f>E91/D91%</f>
        <v>58.790593505039197</v>
      </c>
    </row>
    <row r="92" spans="1:6">
      <c r="A92" s="30" t="s">
        <v>37</v>
      </c>
      <c r="B92" s="28" t="s">
        <v>40</v>
      </c>
      <c r="C92" s="27">
        <v>440</v>
      </c>
      <c r="D92" s="27">
        <v>440</v>
      </c>
      <c r="E92" s="27">
        <v>274</v>
      </c>
      <c r="F92" s="23">
        <f t="shared" si="3"/>
        <v>62.272727272727266</v>
      </c>
    </row>
    <row r="93" spans="1:6">
      <c r="A93" s="30" t="s">
        <v>106</v>
      </c>
      <c r="B93" s="28" t="s">
        <v>61</v>
      </c>
      <c r="C93" s="27">
        <v>1000</v>
      </c>
      <c r="D93" s="27">
        <v>1000</v>
      </c>
      <c r="E93" s="27">
        <v>899</v>
      </c>
      <c r="F93" s="23">
        <f t="shared" si="3"/>
        <v>89.9</v>
      </c>
    </row>
    <row r="94" spans="1:6">
      <c r="A94" s="30" t="s">
        <v>38</v>
      </c>
      <c r="B94" s="28" t="s">
        <v>42</v>
      </c>
      <c r="C94" s="27">
        <v>1000</v>
      </c>
      <c r="D94" s="27">
        <v>1836</v>
      </c>
      <c r="E94" s="27">
        <v>1258</v>
      </c>
      <c r="F94" s="23">
        <f t="shared" si="3"/>
        <v>68.518518518518519</v>
      </c>
    </row>
    <row r="95" spans="1:6">
      <c r="A95" s="30" t="s">
        <v>39</v>
      </c>
      <c r="B95" s="28" t="s">
        <v>43</v>
      </c>
      <c r="C95" s="27">
        <v>1743</v>
      </c>
      <c r="D95" s="27">
        <v>1743</v>
      </c>
      <c r="E95" s="27">
        <v>1027</v>
      </c>
      <c r="F95" s="23">
        <f t="shared" si="3"/>
        <v>58.921399885255305</v>
      </c>
    </row>
    <row r="96" spans="1:6">
      <c r="A96" s="30" t="s">
        <v>131</v>
      </c>
      <c r="B96" s="28" t="s">
        <v>132</v>
      </c>
      <c r="C96" s="27">
        <v>600</v>
      </c>
      <c r="D96" s="27">
        <v>798</v>
      </c>
      <c r="E96" s="27">
        <v>697</v>
      </c>
      <c r="F96" s="23">
        <f t="shared" si="3"/>
        <v>87.343358395989966</v>
      </c>
    </row>
    <row r="97" spans="1:6">
      <c r="A97" s="30" t="s">
        <v>28</v>
      </c>
      <c r="B97" s="28" t="s">
        <v>48</v>
      </c>
      <c r="C97" s="18">
        <v>0</v>
      </c>
      <c r="D97" s="26">
        <v>28</v>
      </c>
      <c r="E97" s="27">
        <v>8</v>
      </c>
      <c r="F97" s="23">
        <f t="shared" si="3"/>
        <v>28.571428571428569</v>
      </c>
    </row>
    <row r="98" spans="1:6">
      <c r="A98" s="30" t="s">
        <v>59</v>
      </c>
      <c r="B98" s="28" t="s">
        <v>41</v>
      </c>
      <c r="C98" s="27">
        <v>0</v>
      </c>
      <c r="D98" s="27">
        <v>0</v>
      </c>
      <c r="E98" s="27">
        <v>0</v>
      </c>
      <c r="F98" s="23" t="s">
        <v>0</v>
      </c>
    </row>
    <row r="99" spans="1:6">
      <c r="A99" s="30" t="s">
        <v>62</v>
      </c>
      <c r="B99" s="28" t="s">
        <v>63</v>
      </c>
      <c r="C99" s="27">
        <v>380</v>
      </c>
      <c r="D99" s="27">
        <v>372</v>
      </c>
      <c r="E99" s="27">
        <v>72</v>
      </c>
      <c r="F99" s="23">
        <f t="shared" si="3"/>
        <v>19.35483870967742</v>
      </c>
    </row>
    <row r="100" spans="1:6">
      <c r="A100" s="30" t="s">
        <v>165</v>
      </c>
      <c r="B100" s="28" t="s">
        <v>47</v>
      </c>
      <c r="C100" s="27">
        <v>1616</v>
      </c>
      <c r="D100" s="26">
        <v>0</v>
      </c>
      <c r="E100" s="27">
        <v>0</v>
      </c>
      <c r="F100" s="23" t="s">
        <v>0</v>
      </c>
    </row>
    <row r="101" spans="1:6" s="46" customFormat="1" ht="13.5">
      <c r="A101" s="44" t="s">
        <v>112</v>
      </c>
      <c r="B101" s="45"/>
      <c r="C101" s="47">
        <f>SUM(C102:C108)+C122+C123+C124</f>
        <v>1250320</v>
      </c>
      <c r="D101" s="48">
        <f>SUM(D102:D108)+D122+D123+D124</f>
        <v>1496590</v>
      </c>
      <c r="E101" s="48">
        <f>SUM(E102:E108)+E122+E123+E124</f>
        <v>1448929</v>
      </c>
      <c r="F101" s="23">
        <f t="shared" si="3"/>
        <v>96.815360252306917</v>
      </c>
    </row>
    <row r="102" spans="1:6">
      <c r="A102" s="30" t="s">
        <v>104</v>
      </c>
      <c r="B102" s="28" t="s">
        <v>56</v>
      </c>
      <c r="C102" s="27">
        <v>702586</v>
      </c>
      <c r="D102" s="26">
        <v>747830</v>
      </c>
      <c r="E102" s="27">
        <v>735430</v>
      </c>
      <c r="F102" s="23">
        <f t="shared" si="3"/>
        <v>98.341869141382404</v>
      </c>
    </row>
    <row r="103" spans="1:6">
      <c r="A103" s="30" t="s">
        <v>19</v>
      </c>
      <c r="B103" s="28" t="s">
        <v>53</v>
      </c>
      <c r="C103" s="27">
        <v>44116</v>
      </c>
      <c r="D103" s="26">
        <v>62677</v>
      </c>
      <c r="E103" s="27">
        <v>54725</v>
      </c>
      <c r="F103" s="23">
        <f t="shared" si="3"/>
        <v>87.312730347655446</v>
      </c>
    </row>
    <row r="104" spans="1:6">
      <c r="A104" s="30" t="s">
        <v>20</v>
      </c>
      <c r="B104" s="28" t="s">
        <v>179</v>
      </c>
      <c r="C104" s="27">
        <v>104623</v>
      </c>
      <c r="D104" s="26">
        <v>111404</v>
      </c>
      <c r="E104" s="27">
        <v>109230</v>
      </c>
      <c r="F104" s="23">
        <f t="shared" si="3"/>
        <v>98.048544037916059</v>
      </c>
    </row>
    <row r="105" spans="1:6">
      <c r="A105" s="30" t="s">
        <v>148</v>
      </c>
      <c r="B105" s="28" t="s">
        <v>182</v>
      </c>
      <c r="C105" s="27">
        <v>29117</v>
      </c>
      <c r="D105" s="26">
        <v>29569</v>
      </c>
      <c r="E105" s="27">
        <v>28382</v>
      </c>
      <c r="F105" s="23">
        <f t="shared" si="3"/>
        <v>95.985660658121688</v>
      </c>
    </row>
    <row r="106" spans="1:6">
      <c r="A106" s="30" t="s">
        <v>58</v>
      </c>
      <c r="B106" s="28" t="s">
        <v>180</v>
      </c>
      <c r="C106" s="27">
        <v>26465</v>
      </c>
      <c r="D106" s="26">
        <v>28477</v>
      </c>
      <c r="E106" s="27">
        <v>28228</v>
      </c>
      <c r="F106" s="23">
        <f t="shared" si="3"/>
        <v>99.125610141517726</v>
      </c>
    </row>
    <row r="107" spans="1:6">
      <c r="A107" s="30" t="s">
        <v>71</v>
      </c>
      <c r="B107" s="28" t="s">
        <v>181</v>
      </c>
      <c r="C107" s="27">
        <v>16012</v>
      </c>
      <c r="D107" s="26">
        <v>17181</v>
      </c>
      <c r="E107" s="27">
        <v>16309</v>
      </c>
      <c r="F107" s="23">
        <f t="shared" si="3"/>
        <v>94.924626040393463</v>
      </c>
    </row>
    <row r="108" spans="1:6">
      <c r="A108" s="30" t="s">
        <v>90</v>
      </c>
      <c r="B108" s="28" t="s">
        <v>91</v>
      </c>
      <c r="C108" s="29">
        <f>SUM(C109:C121)</f>
        <v>256802</v>
      </c>
      <c r="D108" s="22">
        <f>SUM(D109:D121)</f>
        <v>428626</v>
      </c>
      <c r="E108" s="29">
        <f>SUM(E109:E121)</f>
        <v>409923</v>
      </c>
      <c r="F108" s="23">
        <f t="shared" si="3"/>
        <v>95.636522282829318</v>
      </c>
    </row>
    <row r="109" spans="1:6">
      <c r="A109" s="30" t="s">
        <v>21</v>
      </c>
      <c r="B109" s="28" t="s">
        <v>141</v>
      </c>
      <c r="C109" s="27">
        <v>0</v>
      </c>
      <c r="D109" s="29">
        <v>31575</v>
      </c>
      <c r="E109" s="29">
        <v>31525</v>
      </c>
      <c r="F109" s="23">
        <f t="shared" si="3"/>
        <v>99.841646872525729</v>
      </c>
    </row>
    <row r="110" spans="1:6">
      <c r="A110" s="30" t="s">
        <v>69</v>
      </c>
      <c r="B110" s="28" t="s">
        <v>70</v>
      </c>
      <c r="C110" s="27">
        <v>0</v>
      </c>
      <c r="D110" s="26">
        <v>0</v>
      </c>
      <c r="E110" s="27">
        <v>0</v>
      </c>
      <c r="F110" s="23" t="s">
        <v>0</v>
      </c>
    </row>
    <row r="111" spans="1:6">
      <c r="A111" s="30" t="s">
        <v>37</v>
      </c>
      <c r="B111" s="28" t="s">
        <v>40</v>
      </c>
      <c r="C111" s="27">
        <v>16140</v>
      </c>
      <c r="D111" s="26">
        <v>23463</v>
      </c>
      <c r="E111" s="27">
        <v>22080</v>
      </c>
      <c r="F111" s="23">
        <f t="shared" si="3"/>
        <v>94.105613092954869</v>
      </c>
    </row>
    <row r="112" spans="1:6">
      <c r="A112" s="30" t="s">
        <v>106</v>
      </c>
      <c r="B112" s="28" t="s">
        <v>61</v>
      </c>
      <c r="C112" s="27">
        <v>3066</v>
      </c>
      <c r="D112" s="26">
        <v>62343</v>
      </c>
      <c r="E112" s="27">
        <v>61241</v>
      </c>
      <c r="F112" s="23">
        <f t="shared" si="3"/>
        <v>98.232359687535094</v>
      </c>
    </row>
    <row r="113" spans="1:6">
      <c r="A113" s="30" t="s">
        <v>38</v>
      </c>
      <c r="B113" s="28" t="s">
        <v>42</v>
      </c>
      <c r="C113" s="27">
        <v>14139</v>
      </c>
      <c r="D113" s="26">
        <v>31142</v>
      </c>
      <c r="E113" s="27">
        <v>28316</v>
      </c>
      <c r="F113" s="23">
        <f t="shared" si="3"/>
        <v>90.925438314816006</v>
      </c>
    </row>
    <row r="114" spans="1:6">
      <c r="A114" s="30" t="s">
        <v>39</v>
      </c>
      <c r="B114" s="28" t="s">
        <v>43</v>
      </c>
      <c r="C114" s="27">
        <v>115988</v>
      </c>
      <c r="D114" s="26">
        <v>210772</v>
      </c>
      <c r="E114" s="27">
        <v>204123</v>
      </c>
      <c r="F114" s="23">
        <f t="shared" si="3"/>
        <v>96.845406410718695</v>
      </c>
    </row>
    <row r="115" spans="1:6">
      <c r="A115" s="30" t="s">
        <v>131</v>
      </c>
      <c r="B115" s="28" t="s">
        <v>132</v>
      </c>
      <c r="C115" s="27">
        <v>10034</v>
      </c>
      <c r="D115" s="26">
        <v>42227</v>
      </c>
      <c r="E115" s="27">
        <v>37773</v>
      </c>
      <c r="F115" s="23">
        <f t="shared" si="3"/>
        <v>89.452246193193929</v>
      </c>
    </row>
    <row r="116" spans="1:6">
      <c r="A116" s="30" t="s">
        <v>18</v>
      </c>
      <c r="B116" s="28" t="s">
        <v>60</v>
      </c>
      <c r="C116" s="27">
        <v>1000</v>
      </c>
      <c r="D116" s="26">
        <v>3043</v>
      </c>
      <c r="E116" s="27">
        <v>3043</v>
      </c>
      <c r="F116" s="23">
        <f t="shared" si="3"/>
        <v>100</v>
      </c>
    </row>
    <row r="117" spans="1:6">
      <c r="A117" s="30" t="s">
        <v>28</v>
      </c>
      <c r="B117" s="28" t="s">
        <v>48</v>
      </c>
      <c r="C117" s="27">
        <v>2410</v>
      </c>
      <c r="D117" s="26">
        <v>3844</v>
      </c>
      <c r="E117" s="27">
        <v>3816</v>
      </c>
      <c r="F117" s="23">
        <f t="shared" si="3"/>
        <v>99.271592091571293</v>
      </c>
    </row>
    <row r="118" spans="1:6">
      <c r="A118" s="30" t="s">
        <v>59</v>
      </c>
      <c r="B118" s="28" t="s">
        <v>41</v>
      </c>
      <c r="C118" s="27">
        <v>2780</v>
      </c>
      <c r="D118" s="26">
        <v>4360</v>
      </c>
      <c r="E118" s="27">
        <v>4055</v>
      </c>
      <c r="F118" s="23">
        <f t="shared" si="3"/>
        <v>93.004587155963293</v>
      </c>
    </row>
    <row r="119" spans="1:6">
      <c r="A119" s="30" t="s">
        <v>55</v>
      </c>
      <c r="B119" s="28" t="s">
        <v>49</v>
      </c>
      <c r="C119" s="27">
        <v>1950</v>
      </c>
      <c r="D119" s="26">
        <v>2115</v>
      </c>
      <c r="E119" s="27">
        <v>983</v>
      </c>
      <c r="F119" s="23">
        <f t="shared" si="3"/>
        <v>46.477541371158395</v>
      </c>
    </row>
    <row r="120" spans="1:6">
      <c r="A120" s="30" t="s">
        <v>62</v>
      </c>
      <c r="B120" s="28" t="s">
        <v>63</v>
      </c>
      <c r="C120" s="27">
        <v>17403</v>
      </c>
      <c r="D120" s="26">
        <v>13742</v>
      </c>
      <c r="E120" s="27">
        <v>12968</v>
      </c>
      <c r="F120" s="23">
        <f t="shared" si="3"/>
        <v>94.367632076844714</v>
      </c>
    </row>
    <row r="121" spans="1:6">
      <c r="A121" s="30" t="s">
        <v>165</v>
      </c>
      <c r="B121" s="28" t="s">
        <v>47</v>
      </c>
      <c r="C121" s="27">
        <v>71892</v>
      </c>
      <c r="D121" s="26">
        <v>0</v>
      </c>
      <c r="E121" s="27">
        <v>0</v>
      </c>
      <c r="F121" s="23" t="s">
        <v>0</v>
      </c>
    </row>
    <row r="122" spans="1:6">
      <c r="A122" s="30" t="s">
        <v>152</v>
      </c>
      <c r="B122" s="28" t="s">
        <v>64</v>
      </c>
      <c r="C122" s="27">
        <v>20600</v>
      </c>
      <c r="D122" s="26">
        <v>20600</v>
      </c>
      <c r="E122" s="27">
        <v>16476</v>
      </c>
      <c r="F122" s="23">
        <f t="shared" si="3"/>
        <v>79.980582524271838</v>
      </c>
    </row>
    <row r="123" spans="1:6">
      <c r="A123" s="30" t="s">
        <v>248</v>
      </c>
      <c r="B123" s="28" t="s">
        <v>65</v>
      </c>
      <c r="C123" s="27">
        <v>49999</v>
      </c>
      <c r="D123" s="26">
        <v>44226</v>
      </c>
      <c r="E123" s="27">
        <v>44226</v>
      </c>
      <c r="F123" s="23">
        <f t="shared" si="3"/>
        <v>100</v>
      </c>
    </row>
    <row r="124" spans="1:6">
      <c r="A124" s="30" t="s">
        <v>25</v>
      </c>
      <c r="B124" s="28" t="s">
        <v>52</v>
      </c>
      <c r="C124" s="18">
        <v>0</v>
      </c>
      <c r="D124" s="26">
        <v>6000</v>
      </c>
      <c r="E124" s="27">
        <v>6000</v>
      </c>
      <c r="F124" s="23" t="s">
        <v>0</v>
      </c>
    </row>
    <row r="125" spans="1:6" s="46" customFormat="1" ht="13.5">
      <c r="A125" s="44" t="s">
        <v>150</v>
      </c>
      <c r="B125" s="45"/>
      <c r="C125" s="47">
        <f>SUM(C126:C132)+C143</f>
        <v>177548</v>
      </c>
      <c r="D125" s="47">
        <f>SUM(D126:D132)+D143</f>
        <v>149286</v>
      </c>
      <c r="E125" s="47">
        <f>SUM(E126:E132)+E143</f>
        <v>146257</v>
      </c>
      <c r="F125" s="23">
        <f t="shared" si="3"/>
        <v>97.971008667926</v>
      </c>
    </row>
    <row r="126" spans="1:6">
      <c r="A126" s="30" t="s">
        <v>102</v>
      </c>
      <c r="B126" s="28" t="s">
        <v>56</v>
      </c>
      <c r="C126" s="27">
        <v>78456</v>
      </c>
      <c r="D126" s="27">
        <v>81535</v>
      </c>
      <c r="E126" s="27">
        <v>81535</v>
      </c>
      <c r="F126" s="23">
        <f t="shared" si="3"/>
        <v>100</v>
      </c>
    </row>
    <row r="127" spans="1:6">
      <c r="A127" s="30" t="s">
        <v>19</v>
      </c>
      <c r="B127" s="28" t="s">
        <v>53</v>
      </c>
      <c r="C127" s="27">
        <v>300</v>
      </c>
      <c r="D127" s="27">
        <v>570</v>
      </c>
      <c r="E127" s="27">
        <v>569</v>
      </c>
      <c r="F127" s="23">
        <f t="shared" si="3"/>
        <v>99.824561403508767</v>
      </c>
    </row>
    <row r="128" spans="1:6">
      <c r="A128" s="30" t="s">
        <v>16</v>
      </c>
      <c r="B128" s="28" t="s">
        <v>179</v>
      </c>
      <c r="C128" s="27">
        <v>10868</v>
      </c>
      <c r="D128" s="27">
        <v>11300</v>
      </c>
      <c r="E128" s="27">
        <v>11300</v>
      </c>
      <c r="F128" s="23">
        <f t="shared" si="3"/>
        <v>100</v>
      </c>
    </row>
    <row r="129" spans="1:6">
      <c r="A129" s="30" t="s">
        <v>148</v>
      </c>
      <c r="B129" s="28" t="s">
        <v>182</v>
      </c>
      <c r="C129" s="27">
        <v>3110</v>
      </c>
      <c r="D129" s="27">
        <v>3242</v>
      </c>
      <c r="E129" s="27">
        <v>3242</v>
      </c>
      <c r="F129" s="23">
        <f t="shared" si="3"/>
        <v>100</v>
      </c>
    </row>
    <row r="130" spans="1:6">
      <c r="A130" s="30" t="s">
        <v>12</v>
      </c>
      <c r="B130" s="28" t="s">
        <v>180</v>
      </c>
      <c r="C130" s="27">
        <v>2824</v>
      </c>
      <c r="D130" s="27">
        <v>2935</v>
      </c>
      <c r="E130" s="27">
        <v>2935</v>
      </c>
      <c r="F130" s="23">
        <f t="shared" si="3"/>
        <v>100</v>
      </c>
    </row>
    <row r="131" spans="1:6">
      <c r="A131" s="30" t="s">
        <v>71</v>
      </c>
      <c r="B131" s="28" t="s">
        <v>181</v>
      </c>
      <c r="C131" s="27">
        <v>1920</v>
      </c>
      <c r="D131" s="27">
        <v>1990</v>
      </c>
      <c r="E131" s="27">
        <v>1990</v>
      </c>
      <c r="F131" s="23">
        <f t="shared" ref="F131:F157" si="4">E131/D131%</f>
        <v>100.00000000000001</v>
      </c>
    </row>
    <row r="132" spans="1:6">
      <c r="A132" s="30" t="s">
        <v>90</v>
      </c>
      <c r="B132" s="28" t="s">
        <v>91</v>
      </c>
      <c r="C132" s="29">
        <f>SUM(C133:C142)</f>
        <v>75850</v>
      </c>
      <c r="D132" s="29">
        <f>SUM(D133:D141)</f>
        <v>43494</v>
      </c>
      <c r="E132" s="29">
        <f>SUM(E133:E141)</f>
        <v>42979</v>
      </c>
      <c r="F132" s="23">
        <f t="shared" si="4"/>
        <v>98.815928633834559</v>
      </c>
    </row>
    <row r="133" spans="1:6">
      <c r="A133" s="30" t="s">
        <v>37</v>
      </c>
      <c r="B133" s="28" t="s">
        <v>40</v>
      </c>
      <c r="C133" s="27">
        <v>2520</v>
      </c>
      <c r="D133" s="27">
        <v>889</v>
      </c>
      <c r="E133" s="27">
        <v>889</v>
      </c>
      <c r="F133" s="23">
        <f t="shared" si="4"/>
        <v>100</v>
      </c>
    </row>
    <row r="134" spans="1:6">
      <c r="A134" s="30" t="s">
        <v>111</v>
      </c>
      <c r="B134" s="28" t="s">
        <v>61</v>
      </c>
      <c r="C134" s="27">
        <v>190</v>
      </c>
      <c r="D134" s="27">
        <v>190</v>
      </c>
      <c r="E134" s="27">
        <v>0</v>
      </c>
      <c r="F134" s="23">
        <f t="shared" si="4"/>
        <v>0</v>
      </c>
    </row>
    <row r="135" spans="1:6">
      <c r="A135" s="30" t="s">
        <v>38</v>
      </c>
      <c r="B135" s="28" t="s">
        <v>42</v>
      </c>
      <c r="C135" s="27">
        <v>9000</v>
      </c>
      <c r="D135" s="27">
        <v>5111</v>
      </c>
      <c r="E135" s="27">
        <v>5044</v>
      </c>
      <c r="F135" s="23">
        <f t="shared" si="4"/>
        <v>98.689101936998625</v>
      </c>
    </row>
    <row r="136" spans="1:6">
      <c r="A136" s="30" t="s">
        <v>39</v>
      </c>
      <c r="B136" s="28" t="s">
        <v>43</v>
      </c>
      <c r="C136" s="27">
        <v>16854</v>
      </c>
      <c r="D136" s="27">
        <v>33776</v>
      </c>
      <c r="E136" s="27">
        <v>33554</v>
      </c>
      <c r="F136" s="23">
        <f t="shared" si="4"/>
        <v>99.3427285646613</v>
      </c>
    </row>
    <row r="137" spans="1:6">
      <c r="A137" s="30" t="s">
        <v>131</v>
      </c>
      <c r="B137" s="28" t="s">
        <v>132</v>
      </c>
      <c r="C137" s="27">
        <v>2300</v>
      </c>
      <c r="D137" s="27">
        <v>2452</v>
      </c>
      <c r="E137" s="27">
        <v>2416</v>
      </c>
      <c r="F137" s="23">
        <f t="shared" si="4"/>
        <v>98.531810766721051</v>
      </c>
    </row>
    <row r="138" spans="1:6">
      <c r="A138" s="30" t="s">
        <v>168</v>
      </c>
      <c r="B138" s="28" t="s">
        <v>93</v>
      </c>
      <c r="C138" s="27">
        <v>200</v>
      </c>
      <c r="D138" s="27">
        <v>51</v>
      </c>
      <c r="E138" s="27">
        <v>51</v>
      </c>
      <c r="F138" s="23">
        <f t="shared" si="4"/>
        <v>100</v>
      </c>
    </row>
    <row r="139" spans="1:6">
      <c r="A139" s="30" t="s">
        <v>13</v>
      </c>
      <c r="B139" s="28" t="s">
        <v>118</v>
      </c>
      <c r="C139" s="27">
        <v>400</v>
      </c>
      <c r="D139" s="27">
        <v>332</v>
      </c>
      <c r="E139" s="27">
        <v>332</v>
      </c>
      <c r="F139" s="23">
        <f t="shared" si="4"/>
        <v>100</v>
      </c>
    </row>
    <row r="140" spans="1:6">
      <c r="A140" s="8" t="s">
        <v>55</v>
      </c>
      <c r="B140" s="28" t="s">
        <v>169</v>
      </c>
      <c r="C140" s="27">
        <v>300</v>
      </c>
      <c r="D140" s="27">
        <v>96</v>
      </c>
      <c r="E140" s="27">
        <v>96</v>
      </c>
      <c r="F140" s="23">
        <f t="shared" si="4"/>
        <v>100</v>
      </c>
    </row>
    <row r="141" spans="1:6">
      <c r="A141" s="30" t="s">
        <v>45</v>
      </c>
      <c r="B141" s="28" t="s">
        <v>167</v>
      </c>
      <c r="C141" s="27">
        <v>2354</v>
      </c>
      <c r="D141" s="27">
        <v>597</v>
      </c>
      <c r="E141" s="27">
        <v>597</v>
      </c>
      <c r="F141" s="23">
        <f t="shared" si="4"/>
        <v>100</v>
      </c>
    </row>
    <row r="142" spans="1:6">
      <c r="A142" s="30" t="s">
        <v>165</v>
      </c>
      <c r="B142" s="28" t="s">
        <v>47</v>
      </c>
      <c r="C142" s="27">
        <v>41732</v>
      </c>
      <c r="D142" s="26">
        <v>0</v>
      </c>
      <c r="E142" s="27">
        <v>0</v>
      </c>
      <c r="F142" s="23" t="s">
        <v>0</v>
      </c>
    </row>
    <row r="143" spans="1:6">
      <c r="A143" s="30" t="s">
        <v>152</v>
      </c>
      <c r="B143" s="28" t="s">
        <v>151</v>
      </c>
      <c r="C143" s="27">
        <v>4220</v>
      </c>
      <c r="D143" s="27">
        <v>4220</v>
      </c>
      <c r="E143" s="27">
        <v>1707</v>
      </c>
      <c r="F143" s="23">
        <f t="shared" si="4"/>
        <v>40.45023696682464</v>
      </c>
    </row>
    <row r="144" spans="1:6" s="46" customFormat="1" ht="13.5">
      <c r="A144" s="44" t="s">
        <v>2</v>
      </c>
      <c r="B144" s="45"/>
      <c r="C144" s="50">
        <v>54918</v>
      </c>
      <c r="D144" s="50">
        <f>SUM(D145:D151)+D161+D162</f>
        <v>55253</v>
      </c>
      <c r="E144" s="50">
        <f>SUM(E145:E151)+E161+E162</f>
        <v>50336</v>
      </c>
      <c r="F144" s="23">
        <f t="shared" si="4"/>
        <v>91.100935695799322</v>
      </c>
    </row>
    <row r="145" spans="1:6">
      <c r="A145" s="30" t="s">
        <v>102</v>
      </c>
      <c r="B145" s="28" t="s">
        <v>56</v>
      </c>
      <c r="C145" s="27">
        <v>24703</v>
      </c>
      <c r="D145" s="26">
        <v>27726</v>
      </c>
      <c r="E145" s="27">
        <v>27181</v>
      </c>
      <c r="F145" s="23">
        <f t="shared" si="4"/>
        <v>98.034336002308308</v>
      </c>
    </row>
    <row r="146" spans="1:6">
      <c r="A146" s="30" t="s">
        <v>19</v>
      </c>
      <c r="B146" s="28" t="s">
        <v>53</v>
      </c>
      <c r="C146" s="27">
        <v>310</v>
      </c>
      <c r="D146" s="26">
        <v>353</v>
      </c>
      <c r="E146" s="27">
        <v>334</v>
      </c>
      <c r="F146" s="23">
        <f t="shared" si="4"/>
        <v>94.617563739376777</v>
      </c>
    </row>
    <row r="147" spans="1:6">
      <c r="A147" s="30" t="s">
        <v>16</v>
      </c>
      <c r="B147" s="28" t="s">
        <v>179</v>
      </c>
      <c r="C147" s="27">
        <v>3577</v>
      </c>
      <c r="D147" s="26">
        <v>4198</v>
      </c>
      <c r="E147" s="27">
        <v>4198</v>
      </c>
      <c r="F147" s="23">
        <f t="shared" si="4"/>
        <v>100.00000000000001</v>
      </c>
    </row>
    <row r="148" spans="1:6">
      <c r="A148" s="30" t="s">
        <v>148</v>
      </c>
      <c r="B148" s="28" t="s">
        <v>182</v>
      </c>
      <c r="C148" s="27">
        <v>1241</v>
      </c>
      <c r="D148" s="26">
        <v>1117</v>
      </c>
      <c r="E148" s="27">
        <v>1001</v>
      </c>
      <c r="F148" s="23">
        <f t="shared" si="4"/>
        <v>89.615040286481644</v>
      </c>
    </row>
    <row r="149" spans="1:6">
      <c r="A149" s="30" t="s">
        <v>12</v>
      </c>
      <c r="B149" s="28" t="s">
        <v>180</v>
      </c>
      <c r="C149" s="27">
        <v>889</v>
      </c>
      <c r="D149" s="26">
        <v>987</v>
      </c>
      <c r="E149" s="27">
        <v>987</v>
      </c>
      <c r="F149" s="23">
        <f t="shared" si="4"/>
        <v>100.00000000000001</v>
      </c>
    </row>
    <row r="150" spans="1:6">
      <c r="A150" s="30" t="s">
        <v>71</v>
      </c>
      <c r="B150" s="28" t="s">
        <v>181</v>
      </c>
      <c r="C150" s="27">
        <v>449</v>
      </c>
      <c r="D150" s="26">
        <v>460</v>
      </c>
      <c r="E150" s="27">
        <v>243</v>
      </c>
      <c r="F150" s="23">
        <f t="shared" si="4"/>
        <v>52.826086956521742</v>
      </c>
    </row>
    <row r="151" spans="1:6">
      <c r="A151" s="30" t="s">
        <v>90</v>
      </c>
      <c r="B151" s="28" t="s">
        <v>91</v>
      </c>
      <c r="C151" s="29">
        <f>SUM(C152:C160)</f>
        <v>23749</v>
      </c>
      <c r="D151" s="29">
        <f>SUM(D152:D159)</f>
        <v>20412</v>
      </c>
      <c r="E151" s="29">
        <f>SUM(E152:E159)</f>
        <v>16392</v>
      </c>
      <c r="F151" s="23">
        <f t="shared" si="4"/>
        <v>80.305702527924751</v>
      </c>
    </row>
    <row r="152" spans="1:6">
      <c r="A152" s="30" t="s">
        <v>37</v>
      </c>
      <c r="B152" s="28" t="s">
        <v>40</v>
      </c>
      <c r="C152" s="27">
        <v>720</v>
      </c>
      <c r="D152" s="26">
        <v>720</v>
      </c>
      <c r="E152" s="27">
        <v>720</v>
      </c>
      <c r="F152" s="23">
        <f t="shared" si="4"/>
        <v>100</v>
      </c>
    </row>
    <row r="153" spans="1:6" ht="25.5">
      <c r="A153" s="32" t="s">
        <v>111</v>
      </c>
      <c r="B153" s="28" t="s">
        <v>162</v>
      </c>
      <c r="C153" s="27">
        <v>0</v>
      </c>
      <c r="D153" s="26">
        <v>0</v>
      </c>
      <c r="E153" s="27">
        <v>0</v>
      </c>
      <c r="F153" s="23" t="s">
        <v>0</v>
      </c>
    </row>
    <row r="154" spans="1:6">
      <c r="A154" s="30" t="s">
        <v>38</v>
      </c>
      <c r="B154" s="28" t="s">
        <v>42</v>
      </c>
      <c r="C154" s="27">
        <v>3000</v>
      </c>
      <c r="D154" s="26">
        <v>3000</v>
      </c>
      <c r="E154" s="27">
        <v>964</v>
      </c>
      <c r="F154" s="23">
        <f t="shared" si="4"/>
        <v>32.133333333333333</v>
      </c>
    </row>
    <row r="155" spans="1:6">
      <c r="A155" s="30" t="s">
        <v>39</v>
      </c>
      <c r="B155" s="28" t="s">
        <v>43</v>
      </c>
      <c r="C155" s="27">
        <v>12203</v>
      </c>
      <c r="D155" s="26">
        <v>12203</v>
      </c>
      <c r="E155" s="27">
        <v>11211</v>
      </c>
      <c r="F155" s="23">
        <f t="shared" si="4"/>
        <v>91.870851429976241</v>
      </c>
    </row>
    <row r="156" spans="1:6">
      <c r="A156" s="30" t="s">
        <v>18</v>
      </c>
      <c r="B156" s="28" t="s">
        <v>97</v>
      </c>
      <c r="C156" s="27">
        <v>1000</v>
      </c>
      <c r="D156" s="26">
        <v>2000</v>
      </c>
      <c r="E156" s="27">
        <v>2000</v>
      </c>
      <c r="F156" s="23">
        <f t="shared" si="4"/>
        <v>100</v>
      </c>
    </row>
    <row r="157" spans="1:6">
      <c r="A157" s="30" t="s">
        <v>133</v>
      </c>
      <c r="B157" s="28" t="s">
        <v>132</v>
      </c>
      <c r="C157" s="27">
        <v>1000</v>
      </c>
      <c r="D157" s="26">
        <v>1748</v>
      </c>
      <c r="E157" s="27">
        <v>1197</v>
      </c>
      <c r="F157" s="23">
        <f t="shared" si="4"/>
        <v>68.478260869565219</v>
      </c>
    </row>
    <row r="158" spans="1:6">
      <c r="A158" s="30" t="s">
        <v>13</v>
      </c>
      <c r="B158" s="28" t="s">
        <v>118</v>
      </c>
      <c r="C158" s="27">
        <v>0</v>
      </c>
      <c r="D158" s="26">
        <v>0</v>
      </c>
      <c r="E158" s="27">
        <v>0</v>
      </c>
      <c r="F158" s="23" t="s">
        <v>0</v>
      </c>
    </row>
    <row r="159" spans="1:6">
      <c r="A159" s="30" t="s">
        <v>62</v>
      </c>
      <c r="B159" s="28" t="s">
        <v>63</v>
      </c>
      <c r="C159" s="27">
        <v>741</v>
      </c>
      <c r="D159" s="26">
        <v>741</v>
      </c>
      <c r="E159" s="27">
        <v>300</v>
      </c>
      <c r="F159" s="23" t="s">
        <v>0</v>
      </c>
    </row>
    <row r="160" spans="1:6">
      <c r="A160" s="30" t="s">
        <v>165</v>
      </c>
      <c r="B160" s="28" t="s">
        <v>47</v>
      </c>
      <c r="C160" s="27">
        <v>5085</v>
      </c>
      <c r="D160" s="26">
        <v>0</v>
      </c>
      <c r="E160" s="27">
        <v>0</v>
      </c>
      <c r="F160" s="23" t="s">
        <v>0</v>
      </c>
    </row>
    <row r="161" spans="1:6">
      <c r="A161" s="30" t="s">
        <v>27</v>
      </c>
      <c r="B161" s="28" t="s">
        <v>65</v>
      </c>
      <c r="C161" s="18">
        <v>0</v>
      </c>
      <c r="D161" s="26">
        <v>0</v>
      </c>
      <c r="E161" s="27">
        <v>0</v>
      </c>
      <c r="F161" s="23" t="s">
        <v>0</v>
      </c>
    </row>
    <row r="162" spans="1:6">
      <c r="A162" s="30" t="s">
        <v>25</v>
      </c>
      <c r="B162" s="28" t="s">
        <v>84</v>
      </c>
      <c r="C162" s="18">
        <v>0</v>
      </c>
      <c r="D162" s="26">
        <v>0</v>
      </c>
      <c r="E162" s="27">
        <v>0</v>
      </c>
      <c r="F162" s="23" t="s">
        <v>0</v>
      </c>
    </row>
    <row r="163" spans="1:6" s="46" customFormat="1" ht="17.25" customHeight="1">
      <c r="A163" s="44" t="s">
        <v>183</v>
      </c>
      <c r="B163" s="45"/>
      <c r="C163" s="48">
        <f>SUM(C164:C170)</f>
        <v>14778</v>
      </c>
      <c r="D163" s="48">
        <f>SUM(D164:D170)</f>
        <v>14739</v>
      </c>
      <c r="E163" s="48">
        <f>SUM(E164:E170)</f>
        <v>14739</v>
      </c>
      <c r="F163" s="23">
        <f t="shared" ref="F163:F228" si="5">E163/D163%</f>
        <v>100.00000000000001</v>
      </c>
    </row>
    <row r="164" spans="1:6">
      <c r="A164" s="30" t="s">
        <v>249</v>
      </c>
      <c r="B164" s="28" t="s">
        <v>56</v>
      </c>
      <c r="C164" s="27">
        <v>11902</v>
      </c>
      <c r="D164" s="26">
        <v>11803</v>
      </c>
      <c r="E164" s="27">
        <v>11803</v>
      </c>
      <c r="F164" s="23">
        <f t="shared" si="5"/>
        <v>100</v>
      </c>
    </row>
    <row r="165" spans="1:6">
      <c r="A165" s="30" t="s">
        <v>19</v>
      </c>
      <c r="B165" s="28" t="s">
        <v>53</v>
      </c>
      <c r="C165" s="27">
        <v>0</v>
      </c>
      <c r="D165" s="26">
        <v>30</v>
      </c>
      <c r="E165" s="27">
        <v>30</v>
      </c>
      <c r="F165" s="23">
        <f t="shared" si="5"/>
        <v>100</v>
      </c>
    </row>
    <row r="166" spans="1:6">
      <c r="A166" s="30" t="s">
        <v>16</v>
      </c>
      <c r="B166" s="28" t="s">
        <v>179</v>
      </c>
      <c r="C166" s="27">
        <v>1543</v>
      </c>
      <c r="D166" s="26">
        <v>1609</v>
      </c>
      <c r="E166" s="27">
        <v>1609</v>
      </c>
      <c r="F166" s="23">
        <f t="shared" si="5"/>
        <v>100</v>
      </c>
    </row>
    <row r="167" spans="1:6">
      <c r="A167" s="30" t="s">
        <v>148</v>
      </c>
      <c r="B167" s="28" t="s">
        <v>182</v>
      </c>
      <c r="C167" s="27">
        <v>511</v>
      </c>
      <c r="D167" s="26">
        <v>509</v>
      </c>
      <c r="E167" s="27">
        <v>509</v>
      </c>
      <c r="F167" s="23">
        <f t="shared" si="5"/>
        <v>100</v>
      </c>
    </row>
    <row r="168" spans="1:6">
      <c r="A168" s="30" t="s">
        <v>12</v>
      </c>
      <c r="B168" s="28" t="s">
        <v>180</v>
      </c>
      <c r="C168" s="27">
        <v>428</v>
      </c>
      <c r="D168" s="26">
        <v>442</v>
      </c>
      <c r="E168" s="27">
        <v>442</v>
      </c>
      <c r="F168" s="23">
        <f t="shared" si="5"/>
        <v>100</v>
      </c>
    </row>
    <row r="169" spans="1:6">
      <c r="A169" s="30" t="s">
        <v>71</v>
      </c>
      <c r="B169" s="28" t="s">
        <v>181</v>
      </c>
      <c r="C169" s="27">
        <v>394</v>
      </c>
      <c r="D169" s="26">
        <v>346</v>
      </c>
      <c r="E169" s="27">
        <v>346</v>
      </c>
      <c r="F169" s="23">
        <f t="shared" si="5"/>
        <v>100</v>
      </c>
    </row>
    <row r="170" spans="1:6">
      <c r="A170" s="30" t="s">
        <v>90</v>
      </c>
      <c r="B170" s="28" t="s">
        <v>91</v>
      </c>
      <c r="C170" s="27">
        <v>0</v>
      </c>
      <c r="D170" s="29">
        <f>D171+D172</f>
        <v>0</v>
      </c>
      <c r="E170" s="29">
        <f>E171+E172</f>
        <v>0</v>
      </c>
      <c r="F170" s="23" t="e">
        <f t="shared" si="5"/>
        <v>#DIV/0!</v>
      </c>
    </row>
    <row r="171" spans="1:6" ht="25.5">
      <c r="A171" s="32" t="s">
        <v>111</v>
      </c>
      <c r="B171" s="28" t="s">
        <v>162</v>
      </c>
      <c r="C171" s="27">
        <v>0</v>
      </c>
      <c r="D171" s="29">
        <v>0</v>
      </c>
      <c r="E171" s="29">
        <v>0</v>
      </c>
      <c r="F171" s="23" t="e">
        <f t="shared" si="5"/>
        <v>#DIV/0!</v>
      </c>
    </row>
    <row r="172" spans="1:6">
      <c r="A172" s="30" t="s">
        <v>133</v>
      </c>
      <c r="B172" s="28" t="s">
        <v>132</v>
      </c>
      <c r="C172" s="27">
        <v>0</v>
      </c>
      <c r="D172" s="26">
        <v>0</v>
      </c>
      <c r="E172" s="27">
        <v>0</v>
      </c>
      <c r="F172" s="23" t="e">
        <f t="shared" si="5"/>
        <v>#DIV/0!</v>
      </c>
    </row>
    <row r="173" spans="1:6" s="46" customFormat="1" ht="13.5">
      <c r="A173" s="44" t="s">
        <v>3</v>
      </c>
      <c r="B173" s="45"/>
      <c r="C173" s="47">
        <f>SUM(C174:C178)+C179</f>
        <v>3625</v>
      </c>
      <c r="D173" s="47">
        <f>SUM(D174:D178)+D179</f>
        <v>122964</v>
      </c>
      <c r="E173" s="47">
        <f>SUM(E174:E178)+E179</f>
        <v>106842</v>
      </c>
      <c r="F173" s="23">
        <f t="shared" si="5"/>
        <v>86.888845515760707</v>
      </c>
    </row>
    <row r="174" spans="1:6">
      <c r="A174" s="30" t="s">
        <v>250</v>
      </c>
      <c r="B174" s="28" t="s">
        <v>56</v>
      </c>
      <c r="C174" s="18">
        <v>0</v>
      </c>
      <c r="D174" s="26">
        <v>0</v>
      </c>
      <c r="E174" s="27">
        <v>0</v>
      </c>
      <c r="F174" s="23" t="e">
        <f t="shared" si="5"/>
        <v>#DIV/0!</v>
      </c>
    </row>
    <row r="175" spans="1:6">
      <c r="A175" s="30" t="s">
        <v>19</v>
      </c>
      <c r="B175" s="28" t="s">
        <v>53</v>
      </c>
      <c r="C175" s="18">
        <v>0</v>
      </c>
      <c r="D175" s="26">
        <v>4421</v>
      </c>
      <c r="E175" s="27">
        <v>4421</v>
      </c>
      <c r="F175" s="23">
        <f t="shared" si="5"/>
        <v>100</v>
      </c>
    </row>
    <row r="176" spans="1:6">
      <c r="A176" s="30" t="s">
        <v>16</v>
      </c>
      <c r="B176" s="28" t="s">
        <v>179</v>
      </c>
      <c r="C176" s="18">
        <v>0</v>
      </c>
      <c r="D176" s="26">
        <v>645</v>
      </c>
      <c r="E176" s="27">
        <v>645</v>
      </c>
      <c r="F176" s="23">
        <f t="shared" si="5"/>
        <v>100</v>
      </c>
    </row>
    <row r="177" spans="1:6">
      <c r="A177" s="30" t="s">
        <v>12</v>
      </c>
      <c r="B177" s="28" t="s">
        <v>180</v>
      </c>
      <c r="C177" s="18">
        <v>0</v>
      </c>
      <c r="D177" s="26">
        <v>157</v>
      </c>
      <c r="E177" s="27">
        <v>157</v>
      </c>
      <c r="F177" s="23">
        <f t="shared" si="5"/>
        <v>100</v>
      </c>
    </row>
    <row r="178" spans="1:6">
      <c r="A178" s="30" t="s">
        <v>71</v>
      </c>
      <c r="B178" s="28" t="s">
        <v>181</v>
      </c>
      <c r="C178" s="18">
        <v>0</v>
      </c>
      <c r="D178" s="26">
        <v>62</v>
      </c>
      <c r="E178" s="27">
        <v>62</v>
      </c>
      <c r="F178" s="23">
        <f t="shared" si="5"/>
        <v>100</v>
      </c>
    </row>
    <row r="179" spans="1:6">
      <c r="A179" s="30" t="s">
        <v>90</v>
      </c>
      <c r="B179" s="28" t="s">
        <v>91</v>
      </c>
      <c r="C179" s="29">
        <f>SUM(C180:C183)</f>
        <v>3625</v>
      </c>
      <c r="D179" s="29">
        <f>SUM(D180:D183)</f>
        <v>117679</v>
      </c>
      <c r="E179" s="29">
        <f>SUM(E180:E183)</f>
        <v>101557</v>
      </c>
      <c r="F179" s="23">
        <f t="shared" si="5"/>
        <v>86.300019544693612</v>
      </c>
    </row>
    <row r="180" spans="1:6">
      <c r="A180" s="30" t="s">
        <v>38</v>
      </c>
      <c r="B180" s="28" t="s">
        <v>115</v>
      </c>
      <c r="C180" s="27">
        <v>0</v>
      </c>
      <c r="D180" s="26">
        <v>233</v>
      </c>
      <c r="E180" s="27">
        <v>233</v>
      </c>
      <c r="F180" s="23">
        <f>E180/D180%</f>
        <v>100</v>
      </c>
    </row>
    <row r="181" spans="1:6">
      <c r="A181" s="30" t="s">
        <v>39</v>
      </c>
      <c r="B181" s="28" t="s">
        <v>43</v>
      </c>
      <c r="C181" s="18">
        <v>0</v>
      </c>
      <c r="D181" s="26">
        <v>6679</v>
      </c>
      <c r="E181" s="27">
        <v>6679</v>
      </c>
      <c r="F181" s="23">
        <f t="shared" si="5"/>
        <v>99.999999999999986</v>
      </c>
    </row>
    <row r="182" spans="1:6">
      <c r="A182" s="30" t="s">
        <v>133</v>
      </c>
      <c r="B182" s="28" t="s">
        <v>132</v>
      </c>
      <c r="C182" s="27">
        <v>3625</v>
      </c>
      <c r="D182" s="26">
        <v>108550</v>
      </c>
      <c r="E182" s="27">
        <v>92428</v>
      </c>
      <c r="F182" s="23">
        <f t="shared" si="5"/>
        <v>85.147858129894061</v>
      </c>
    </row>
    <row r="183" spans="1:6">
      <c r="A183" s="30" t="s">
        <v>55</v>
      </c>
      <c r="B183" s="28" t="s">
        <v>49</v>
      </c>
      <c r="C183" s="27">
        <v>0</v>
      </c>
      <c r="D183" s="26">
        <v>2217</v>
      </c>
      <c r="E183" s="27">
        <v>2217</v>
      </c>
      <c r="F183" s="23">
        <f t="shared" si="5"/>
        <v>99.999999999999986</v>
      </c>
    </row>
    <row r="184" spans="1:6">
      <c r="A184" s="31" t="s">
        <v>220</v>
      </c>
      <c r="B184" s="21"/>
      <c r="C184" s="22">
        <f>C185+C192</f>
        <v>74017</v>
      </c>
      <c r="D184" s="22">
        <f>D185+D192</f>
        <v>103108</v>
      </c>
      <c r="E184" s="22">
        <f>E185+E192</f>
        <v>97058</v>
      </c>
      <c r="F184" s="23">
        <f t="shared" si="5"/>
        <v>94.132366062769137</v>
      </c>
    </row>
    <row r="185" spans="1:6" s="46" customFormat="1" ht="13.5">
      <c r="A185" s="44" t="s">
        <v>5</v>
      </c>
      <c r="B185" s="45"/>
      <c r="C185" s="48">
        <f>SUM(C186:C191)</f>
        <v>52272</v>
      </c>
      <c r="D185" s="48">
        <f>SUM(D186:D191)</f>
        <v>65445</v>
      </c>
      <c r="E185" s="48">
        <f>SUM(E186:E191)</f>
        <v>62522</v>
      </c>
      <c r="F185" s="23">
        <f t="shared" si="5"/>
        <v>95.533654213461674</v>
      </c>
    </row>
    <row r="186" spans="1:6">
      <c r="A186" s="30" t="s">
        <v>92</v>
      </c>
      <c r="B186" s="28" t="s">
        <v>56</v>
      </c>
      <c r="C186" s="27">
        <v>38823</v>
      </c>
      <c r="D186" s="26">
        <v>51628</v>
      </c>
      <c r="E186" s="27">
        <v>49015</v>
      </c>
      <c r="F186" s="23">
        <f t="shared" si="5"/>
        <v>94.93879290307585</v>
      </c>
    </row>
    <row r="187" spans="1:6">
      <c r="A187" s="30" t="s">
        <v>19</v>
      </c>
      <c r="B187" s="28" t="s">
        <v>53</v>
      </c>
      <c r="C187" s="27">
        <v>5027</v>
      </c>
      <c r="D187" s="26">
        <v>2909</v>
      </c>
      <c r="E187" s="27">
        <v>2686</v>
      </c>
      <c r="F187" s="23">
        <f t="shared" si="5"/>
        <v>92.334135441732556</v>
      </c>
    </row>
    <row r="188" spans="1:6">
      <c r="A188" s="30" t="s">
        <v>16</v>
      </c>
      <c r="B188" s="28" t="s">
        <v>179</v>
      </c>
      <c r="C188" s="27">
        <v>6696</v>
      </c>
      <c r="D188" s="26">
        <v>7758</v>
      </c>
      <c r="E188" s="27">
        <v>7673</v>
      </c>
      <c r="F188" s="23">
        <f t="shared" si="5"/>
        <v>98.904356792987883</v>
      </c>
    </row>
    <row r="189" spans="1:6">
      <c r="A189" s="30" t="s">
        <v>12</v>
      </c>
      <c r="B189" s="28" t="s">
        <v>180</v>
      </c>
      <c r="C189" s="27">
        <v>1478</v>
      </c>
      <c r="D189" s="26">
        <v>2074</v>
      </c>
      <c r="E189" s="27">
        <v>2074</v>
      </c>
      <c r="F189" s="23">
        <f t="shared" si="5"/>
        <v>100.00000000000001</v>
      </c>
    </row>
    <row r="190" spans="1:6">
      <c r="A190" s="30" t="s">
        <v>86</v>
      </c>
      <c r="B190" s="28" t="s">
        <v>181</v>
      </c>
      <c r="C190" s="27">
        <v>0</v>
      </c>
      <c r="D190" s="26">
        <v>828</v>
      </c>
      <c r="E190" s="27">
        <v>828</v>
      </c>
      <c r="F190" s="23">
        <f t="shared" si="5"/>
        <v>100.00000000000001</v>
      </c>
    </row>
    <row r="191" spans="1:6">
      <c r="A191" s="30" t="s">
        <v>131</v>
      </c>
      <c r="B191" s="28" t="s">
        <v>132</v>
      </c>
      <c r="C191" s="27">
        <v>248</v>
      </c>
      <c r="D191" s="26">
        <v>248</v>
      </c>
      <c r="E191" s="27">
        <v>246</v>
      </c>
      <c r="F191" s="23">
        <f t="shared" si="5"/>
        <v>99.193548387096769</v>
      </c>
    </row>
    <row r="192" spans="1:6" s="46" customFormat="1" ht="13.5">
      <c r="A192" s="44" t="s">
        <v>6</v>
      </c>
      <c r="B192" s="45"/>
      <c r="C192" s="51">
        <f>SUM(C193:C198)</f>
        <v>21745</v>
      </c>
      <c r="D192" s="47">
        <f>SUM(D193:D198)</f>
        <v>37663</v>
      </c>
      <c r="E192" s="47">
        <f>SUM(E193:E198)</f>
        <v>34536</v>
      </c>
      <c r="F192" s="23">
        <f t="shared" si="5"/>
        <v>91.697421872925688</v>
      </c>
    </row>
    <row r="193" spans="1:6">
      <c r="A193" s="30" t="s">
        <v>92</v>
      </c>
      <c r="B193" s="28" t="s">
        <v>56</v>
      </c>
      <c r="C193" s="27">
        <v>14823</v>
      </c>
      <c r="D193" s="26">
        <v>22690</v>
      </c>
      <c r="E193" s="27">
        <v>20412</v>
      </c>
      <c r="F193" s="23">
        <f t="shared" si="5"/>
        <v>89.960334949316874</v>
      </c>
    </row>
    <row r="194" spans="1:6">
      <c r="A194" s="30" t="s">
        <v>19</v>
      </c>
      <c r="B194" s="28" t="s">
        <v>53</v>
      </c>
      <c r="C194" s="27">
        <v>0</v>
      </c>
      <c r="D194" s="26">
        <v>141</v>
      </c>
      <c r="E194" s="27">
        <v>141</v>
      </c>
      <c r="F194" s="23">
        <f t="shared" si="5"/>
        <v>100</v>
      </c>
    </row>
    <row r="195" spans="1:6">
      <c r="A195" s="30" t="s">
        <v>16</v>
      </c>
      <c r="B195" s="28" t="s">
        <v>179</v>
      </c>
      <c r="C195" s="27">
        <v>2416</v>
      </c>
      <c r="D195" s="26">
        <v>2986</v>
      </c>
      <c r="E195" s="27">
        <v>2986</v>
      </c>
      <c r="F195" s="23">
        <f t="shared" si="5"/>
        <v>100</v>
      </c>
    </row>
    <row r="196" spans="1:6">
      <c r="A196" s="30" t="s">
        <v>12</v>
      </c>
      <c r="B196" s="28" t="s">
        <v>180</v>
      </c>
      <c r="C196" s="27">
        <v>534</v>
      </c>
      <c r="D196" s="26">
        <v>772</v>
      </c>
      <c r="E196" s="27">
        <v>772</v>
      </c>
      <c r="F196" s="23">
        <f t="shared" si="5"/>
        <v>100</v>
      </c>
    </row>
    <row r="197" spans="1:6">
      <c r="A197" s="30" t="s">
        <v>87</v>
      </c>
      <c r="B197" s="28" t="s">
        <v>181</v>
      </c>
      <c r="C197" s="27">
        <v>0</v>
      </c>
      <c r="D197" s="26">
        <v>426</v>
      </c>
      <c r="E197" s="27">
        <v>426</v>
      </c>
      <c r="F197" s="23">
        <f t="shared" si="5"/>
        <v>100</v>
      </c>
    </row>
    <row r="198" spans="1:6">
      <c r="A198" s="30" t="s">
        <v>90</v>
      </c>
      <c r="B198" s="28" t="s">
        <v>91</v>
      </c>
      <c r="C198" s="29">
        <f>SUM(C199:C204)</f>
        <v>3972</v>
      </c>
      <c r="D198" s="29">
        <f>SUM(D199:D204)</f>
        <v>10648</v>
      </c>
      <c r="E198" s="29">
        <f>SUM(E199:E204)</f>
        <v>9799</v>
      </c>
      <c r="F198" s="23">
        <f t="shared" si="5"/>
        <v>92.026671675431999</v>
      </c>
    </row>
    <row r="199" spans="1:6">
      <c r="A199" s="30" t="s">
        <v>69</v>
      </c>
      <c r="B199" s="28" t="s">
        <v>138</v>
      </c>
      <c r="C199" s="27">
        <v>900</v>
      </c>
      <c r="D199" s="26">
        <v>7364</v>
      </c>
      <c r="E199" s="27">
        <v>7310</v>
      </c>
      <c r="F199" s="23">
        <f t="shared" si="5"/>
        <v>99.266702878870177</v>
      </c>
    </row>
    <row r="200" spans="1:6">
      <c r="A200" s="30" t="s">
        <v>37</v>
      </c>
      <c r="B200" s="28" t="s">
        <v>40</v>
      </c>
      <c r="C200" s="27">
        <v>600</v>
      </c>
      <c r="D200" s="26">
        <v>600</v>
      </c>
      <c r="E200" s="27">
        <v>600</v>
      </c>
      <c r="F200" s="23">
        <f t="shared" si="5"/>
        <v>100</v>
      </c>
    </row>
    <row r="201" spans="1:6">
      <c r="A201" s="30" t="s">
        <v>38</v>
      </c>
      <c r="B201" s="28" t="s">
        <v>115</v>
      </c>
      <c r="C201" s="27">
        <v>200</v>
      </c>
      <c r="D201" s="26">
        <v>50</v>
      </c>
      <c r="E201" s="27">
        <v>0</v>
      </c>
      <c r="F201" s="23">
        <f t="shared" si="5"/>
        <v>0</v>
      </c>
    </row>
    <row r="202" spans="1:6">
      <c r="A202" s="30" t="s">
        <v>131</v>
      </c>
      <c r="B202" s="28" t="s">
        <v>132</v>
      </c>
      <c r="C202" s="27">
        <v>1727</v>
      </c>
      <c r="D202" s="26">
        <v>1939</v>
      </c>
      <c r="E202" s="27">
        <v>1278</v>
      </c>
      <c r="F202" s="23">
        <f t="shared" si="5"/>
        <v>65.91026302217638</v>
      </c>
    </row>
    <row r="203" spans="1:6">
      <c r="A203" s="30" t="s">
        <v>13</v>
      </c>
      <c r="B203" s="28" t="s">
        <v>118</v>
      </c>
      <c r="C203" s="27">
        <v>100</v>
      </c>
      <c r="D203" s="26">
        <v>100</v>
      </c>
      <c r="E203" s="27">
        <v>16</v>
      </c>
      <c r="F203" s="23">
        <f t="shared" si="5"/>
        <v>16</v>
      </c>
    </row>
    <row r="204" spans="1:6">
      <c r="A204" s="30" t="s">
        <v>45</v>
      </c>
      <c r="B204" s="28" t="s">
        <v>63</v>
      </c>
      <c r="C204" s="27">
        <v>445</v>
      </c>
      <c r="D204" s="26">
        <v>595</v>
      </c>
      <c r="E204" s="27">
        <v>595</v>
      </c>
      <c r="F204" s="23">
        <f t="shared" si="5"/>
        <v>100</v>
      </c>
    </row>
    <row r="205" spans="1:6">
      <c r="A205" s="31" t="s">
        <v>221</v>
      </c>
      <c r="B205" s="21"/>
      <c r="C205" s="22">
        <f>C206</f>
        <v>611485</v>
      </c>
      <c r="D205" s="22">
        <f>D206</f>
        <v>1085075</v>
      </c>
      <c r="E205" s="22">
        <f>E206</f>
        <v>885757</v>
      </c>
      <c r="F205" s="23">
        <f t="shared" si="5"/>
        <v>81.630947169550495</v>
      </c>
    </row>
    <row r="206" spans="1:6">
      <c r="A206" s="31" t="s">
        <v>222</v>
      </c>
      <c r="B206" s="21"/>
      <c r="C206" s="22">
        <f>C207+C212+C214+C234+C254</f>
        <v>611485</v>
      </c>
      <c r="D206" s="22">
        <f>D207+D212+D214+D234+D254</f>
        <v>1085075</v>
      </c>
      <c r="E206" s="22">
        <f>E207+E212+E214+E234+E254</f>
        <v>885757</v>
      </c>
      <c r="F206" s="23">
        <f t="shared" si="5"/>
        <v>81.630947169550495</v>
      </c>
    </row>
    <row r="207" spans="1:6" s="46" customFormat="1" ht="13.5">
      <c r="A207" s="44" t="s">
        <v>140</v>
      </c>
      <c r="B207" s="45"/>
      <c r="C207" s="47">
        <f>SUM(C208:C211)</f>
        <v>45000</v>
      </c>
      <c r="D207" s="47">
        <f>SUM(D208:D211)</f>
        <v>371581</v>
      </c>
      <c r="E207" s="47">
        <f>SUM(E208:E211)</f>
        <v>371581</v>
      </c>
      <c r="F207" s="23">
        <f t="shared" si="5"/>
        <v>100</v>
      </c>
    </row>
    <row r="208" spans="1:6">
      <c r="A208" s="30" t="s">
        <v>251</v>
      </c>
      <c r="B208" s="28" t="s">
        <v>53</v>
      </c>
      <c r="C208" s="27">
        <v>37122</v>
      </c>
      <c r="D208" s="27">
        <v>309990</v>
      </c>
      <c r="E208" s="27">
        <v>309990</v>
      </c>
      <c r="F208" s="23">
        <f t="shared" si="5"/>
        <v>100</v>
      </c>
    </row>
    <row r="209" spans="1:6">
      <c r="A209" s="30" t="s">
        <v>16</v>
      </c>
      <c r="B209" s="28" t="s">
        <v>179</v>
      </c>
      <c r="C209" s="27">
        <v>5835</v>
      </c>
      <c r="D209" s="27">
        <v>45921</v>
      </c>
      <c r="E209" s="27">
        <v>45921</v>
      </c>
      <c r="F209" s="23">
        <f t="shared" si="5"/>
        <v>100</v>
      </c>
    </row>
    <row r="210" spans="1:6">
      <c r="A210" s="30" t="s">
        <v>22</v>
      </c>
      <c r="B210" s="28" t="s">
        <v>180</v>
      </c>
      <c r="C210" s="27">
        <v>1451</v>
      </c>
      <c r="D210" s="27">
        <v>11325</v>
      </c>
      <c r="E210" s="27">
        <v>11325</v>
      </c>
      <c r="F210" s="23">
        <f t="shared" si="5"/>
        <v>100</v>
      </c>
    </row>
    <row r="211" spans="1:6">
      <c r="A211" s="30" t="s">
        <v>71</v>
      </c>
      <c r="B211" s="28" t="s">
        <v>181</v>
      </c>
      <c r="C211" s="27">
        <v>592</v>
      </c>
      <c r="D211" s="27">
        <v>4345</v>
      </c>
      <c r="E211" s="27">
        <v>4345</v>
      </c>
      <c r="F211" s="23">
        <f t="shared" si="5"/>
        <v>100</v>
      </c>
    </row>
    <row r="212" spans="1:6">
      <c r="A212" s="30" t="s">
        <v>170</v>
      </c>
      <c r="B212" s="28"/>
      <c r="C212" s="26">
        <f>C213</f>
        <v>0</v>
      </c>
      <c r="D212" s="26">
        <f>D213</f>
        <v>86614</v>
      </c>
      <c r="E212" s="26">
        <f>E213</f>
        <v>8394</v>
      </c>
      <c r="F212" s="23">
        <f t="shared" si="5"/>
        <v>9.691273928002401</v>
      </c>
    </row>
    <row r="213" spans="1:6">
      <c r="A213" s="30" t="s">
        <v>25</v>
      </c>
      <c r="B213" s="28" t="s">
        <v>84</v>
      </c>
      <c r="C213" s="26">
        <v>0</v>
      </c>
      <c r="D213" s="26">
        <v>86614</v>
      </c>
      <c r="E213" s="26">
        <v>8394</v>
      </c>
      <c r="F213" s="23">
        <f t="shared" si="5"/>
        <v>9.691273928002401</v>
      </c>
    </row>
    <row r="214" spans="1:6" s="43" customFormat="1" ht="13.5">
      <c r="A214" s="40" t="s">
        <v>139</v>
      </c>
      <c r="B214" s="41"/>
      <c r="C214" s="53">
        <f>SUM(C215:C220)+C233</f>
        <v>381403</v>
      </c>
      <c r="D214" s="52">
        <f>SUM(D215:D220)+D233</f>
        <v>396064</v>
      </c>
      <c r="E214" s="52">
        <f>SUM(E215:E220)+E233</f>
        <v>359429</v>
      </c>
      <c r="F214" s="23">
        <f t="shared" si="5"/>
        <v>90.750232285691197</v>
      </c>
    </row>
    <row r="215" spans="1:6">
      <c r="A215" s="30" t="s">
        <v>92</v>
      </c>
      <c r="B215" s="28" t="s">
        <v>56</v>
      </c>
      <c r="C215" s="27">
        <v>158953</v>
      </c>
      <c r="D215" s="26">
        <v>171288</v>
      </c>
      <c r="E215" s="27">
        <v>144081</v>
      </c>
      <c r="F215" s="23">
        <f t="shared" si="5"/>
        <v>84.116225304749889</v>
      </c>
    </row>
    <row r="216" spans="1:6">
      <c r="A216" s="30" t="s">
        <v>251</v>
      </c>
      <c r="B216" s="28" t="s">
        <v>53</v>
      </c>
      <c r="C216" s="27">
        <v>15181</v>
      </c>
      <c r="D216" s="26">
        <v>11768</v>
      </c>
      <c r="E216" s="27">
        <v>9424</v>
      </c>
      <c r="F216" s="23">
        <f t="shared" si="5"/>
        <v>80.081577158395646</v>
      </c>
    </row>
    <row r="217" spans="1:6">
      <c r="A217" s="30" t="s">
        <v>16</v>
      </c>
      <c r="B217" s="28" t="s">
        <v>179</v>
      </c>
      <c r="C217" s="27">
        <v>27406</v>
      </c>
      <c r="D217" s="26">
        <v>27789</v>
      </c>
      <c r="E217" s="27">
        <v>22137</v>
      </c>
      <c r="F217" s="23">
        <f t="shared" si="5"/>
        <v>79.66101694915254</v>
      </c>
    </row>
    <row r="218" spans="1:6">
      <c r="A218" s="30" t="s">
        <v>22</v>
      </c>
      <c r="B218" s="28" t="s">
        <v>180</v>
      </c>
      <c r="C218" s="27">
        <v>6269</v>
      </c>
      <c r="D218" s="26">
        <v>6799</v>
      </c>
      <c r="E218" s="27">
        <v>5923</v>
      </c>
      <c r="F218" s="23">
        <f t="shared" si="5"/>
        <v>87.115752316517145</v>
      </c>
    </row>
    <row r="219" spans="1:6">
      <c r="A219" s="30" t="s">
        <v>71</v>
      </c>
      <c r="B219" s="28" t="s">
        <v>181</v>
      </c>
      <c r="C219" s="27">
        <v>0</v>
      </c>
      <c r="D219" s="26">
        <v>2018</v>
      </c>
      <c r="E219" s="27">
        <v>1462</v>
      </c>
      <c r="F219" s="23">
        <f t="shared" si="5"/>
        <v>72.447968285431116</v>
      </c>
    </row>
    <row r="220" spans="1:6">
      <c r="A220" s="30" t="s">
        <v>90</v>
      </c>
      <c r="B220" s="28" t="s">
        <v>91</v>
      </c>
      <c r="C220" s="29">
        <f>SUM(C221:C232)</f>
        <v>170594</v>
      </c>
      <c r="D220" s="22">
        <f>SUM(D221:D232)</f>
        <v>176402</v>
      </c>
      <c r="E220" s="22">
        <f>SUM(E221:E232)</f>
        <v>176402</v>
      </c>
      <c r="F220" s="23">
        <f t="shared" si="5"/>
        <v>100</v>
      </c>
    </row>
    <row r="221" spans="1:6">
      <c r="A221" s="30" t="s">
        <v>17</v>
      </c>
      <c r="B221" s="28" t="s">
        <v>57</v>
      </c>
      <c r="C221" s="27">
        <v>35000</v>
      </c>
      <c r="D221" s="26">
        <v>35966</v>
      </c>
      <c r="E221" s="27">
        <v>35966</v>
      </c>
      <c r="F221" s="23">
        <f t="shared" si="5"/>
        <v>100</v>
      </c>
    </row>
    <row r="222" spans="1:6">
      <c r="A222" s="30" t="s">
        <v>69</v>
      </c>
      <c r="B222" s="28" t="s">
        <v>70</v>
      </c>
      <c r="C222" s="27">
        <v>10000</v>
      </c>
      <c r="D222" s="26">
        <v>7422</v>
      </c>
      <c r="E222" s="27">
        <v>7422</v>
      </c>
      <c r="F222" s="23">
        <f t="shared" si="5"/>
        <v>100</v>
      </c>
    </row>
    <row r="223" spans="1:6">
      <c r="A223" s="30" t="s">
        <v>37</v>
      </c>
      <c r="B223" s="28" t="s">
        <v>96</v>
      </c>
      <c r="C223" s="27">
        <v>15000</v>
      </c>
      <c r="D223" s="26">
        <v>4575</v>
      </c>
      <c r="E223" s="27">
        <v>4575</v>
      </c>
      <c r="F223" s="23">
        <f t="shared" si="5"/>
        <v>100</v>
      </c>
    </row>
    <row r="224" spans="1:6">
      <c r="A224" s="30" t="s">
        <v>38</v>
      </c>
      <c r="B224" s="28" t="s">
        <v>42</v>
      </c>
      <c r="C224" s="27">
        <v>5000</v>
      </c>
      <c r="D224" s="26">
        <v>6619</v>
      </c>
      <c r="E224" s="27">
        <v>6619</v>
      </c>
      <c r="F224" s="23">
        <f t="shared" si="5"/>
        <v>100</v>
      </c>
    </row>
    <row r="225" spans="1:6">
      <c r="A225" s="30" t="s">
        <v>39</v>
      </c>
      <c r="B225" s="28" t="s">
        <v>43</v>
      </c>
      <c r="C225" s="27">
        <v>89128</v>
      </c>
      <c r="D225" s="26">
        <v>106517</v>
      </c>
      <c r="E225" s="27">
        <v>106517</v>
      </c>
      <c r="F225" s="23">
        <f t="shared" si="5"/>
        <v>100</v>
      </c>
    </row>
    <row r="226" spans="1:6">
      <c r="A226" s="30" t="s">
        <v>133</v>
      </c>
      <c r="B226" s="28" t="s">
        <v>132</v>
      </c>
      <c r="C226" s="27">
        <v>6000</v>
      </c>
      <c r="D226" s="26">
        <v>9692</v>
      </c>
      <c r="E226" s="27">
        <v>9692</v>
      </c>
      <c r="F226" s="23">
        <f t="shared" si="5"/>
        <v>100</v>
      </c>
    </row>
    <row r="227" spans="1:6">
      <c r="A227" s="30" t="s">
        <v>18</v>
      </c>
      <c r="B227" s="28" t="s">
        <v>97</v>
      </c>
      <c r="C227" s="27">
        <v>0</v>
      </c>
      <c r="D227" s="26">
        <v>0</v>
      </c>
      <c r="E227" s="27">
        <v>0</v>
      </c>
      <c r="F227" s="23" t="s">
        <v>0</v>
      </c>
    </row>
    <row r="228" spans="1:6">
      <c r="A228" s="30" t="s">
        <v>28</v>
      </c>
      <c r="B228" s="28" t="s">
        <v>48</v>
      </c>
      <c r="C228" s="27">
        <v>600</v>
      </c>
      <c r="D228" s="26">
        <v>658</v>
      </c>
      <c r="E228" s="27">
        <v>658</v>
      </c>
      <c r="F228" s="23">
        <f t="shared" si="5"/>
        <v>100</v>
      </c>
    </row>
    <row r="229" spans="1:6">
      <c r="A229" s="30" t="s">
        <v>59</v>
      </c>
      <c r="B229" s="28" t="s">
        <v>41</v>
      </c>
      <c r="C229" s="27">
        <v>500</v>
      </c>
      <c r="D229" s="26">
        <v>690</v>
      </c>
      <c r="E229" s="27">
        <v>690</v>
      </c>
      <c r="F229" s="23">
        <f t="shared" ref="F229:F292" si="6">E229/D229%</f>
        <v>100</v>
      </c>
    </row>
    <row r="230" spans="1:6">
      <c r="A230" s="30" t="s">
        <v>55</v>
      </c>
      <c r="B230" s="28" t="s">
        <v>49</v>
      </c>
      <c r="C230" s="27">
        <v>800</v>
      </c>
      <c r="D230" s="26">
        <v>484</v>
      </c>
      <c r="E230" s="27">
        <v>484</v>
      </c>
      <c r="F230" s="23">
        <f t="shared" si="6"/>
        <v>100</v>
      </c>
    </row>
    <row r="231" spans="1:6">
      <c r="A231" s="30" t="s">
        <v>45</v>
      </c>
      <c r="B231" s="28" t="s">
        <v>46</v>
      </c>
      <c r="C231" s="27">
        <v>4768</v>
      </c>
      <c r="D231" s="26">
        <v>3779</v>
      </c>
      <c r="E231" s="27">
        <v>3779</v>
      </c>
      <c r="F231" s="23">
        <f t="shared" si="6"/>
        <v>100</v>
      </c>
    </row>
    <row r="232" spans="1:6">
      <c r="A232" s="30" t="s">
        <v>165</v>
      </c>
      <c r="B232" s="28" t="s">
        <v>47</v>
      </c>
      <c r="C232" s="27">
        <v>3798</v>
      </c>
      <c r="D232" s="26">
        <v>0</v>
      </c>
      <c r="E232" s="27">
        <v>0</v>
      </c>
      <c r="F232" s="23" t="s">
        <v>0</v>
      </c>
    </row>
    <row r="233" spans="1:6">
      <c r="A233" s="30" t="s">
        <v>25</v>
      </c>
      <c r="B233" s="28" t="s">
        <v>84</v>
      </c>
      <c r="C233" s="27">
        <v>3000</v>
      </c>
      <c r="D233" s="26">
        <v>0</v>
      </c>
      <c r="E233" s="27">
        <v>0</v>
      </c>
      <c r="F233" s="23" t="s">
        <v>0</v>
      </c>
    </row>
    <row r="234" spans="1:6" s="43" customFormat="1" ht="13.5">
      <c r="A234" s="40" t="s">
        <v>238</v>
      </c>
      <c r="B234" s="41"/>
      <c r="C234" s="53">
        <f>SUM(C235:C240)+C253</f>
        <v>182844</v>
      </c>
      <c r="D234" s="52">
        <f>SUM(D235:D240)+D253</f>
        <v>185893</v>
      </c>
      <c r="E234" s="52">
        <f>SUM(E235:E240)+E253</f>
        <v>108663</v>
      </c>
      <c r="F234" s="23">
        <f t="shared" si="6"/>
        <v>58.454594847573603</v>
      </c>
    </row>
    <row r="235" spans="1:6">
      <c r="A235" s="30" t="s">
        <v>94</v>
      </c>
      <c r="B235" s="28" t="s">
        <v>56</v>
      </c>
      <c r="C235" s="29">
        <v>55634</v>
      </c>
      <c r="D235" s="29">
        <v>58001</v>
      </c>
      <c r="E235" s="29">
        <v>42912</v>
      </c>
      <c r="F235" s="23">
        <f t="shared" si="6"/>
        <v>73.984931294288032</v>
      </c>
    </row>
    <row r="236" spans="1:6">
      <c r="A236" s="30" t="s">
        <v>251</v>
      </c>
      <c r="B236" s="28" t="s">
        <v>53</v>
      </c>
      <c r="C236" s="29">
        <v>6500</v>
      </c>
      <c r="D236" s="29">
        <v>7735</v>
      </c>
      <c r="E236" s="29">
        <v>7735</v>
      </c>
      <c r="F236" s="23">
        <f t="shared" si="6"/>
        <v>100.00000000000001</v>
      </c>
    </row>
    <row r="237" spans="1:6">
      <c r="A237" s="30" t="s">
        <v>16</v>
      </c>
      <c r="B237" s="28" t="s">
        <v>179</v>
      </c>
      <c r="C237" s="29">
        <v>9883</v>
      </c>
      <c r="D237" s="29">
        <v>8745</v>
      </c>
      <c r="E237" s="29">
        <v>7399</v>
      </c>
      <c r="F237" s="23">
        <f t="shared" si="6"/>
        <v>84.608347627215551</v>
      </c>
    </row>
    <row r="238" spans="1:6">
      <c r="A238" s="30" t="s">
        <v>22</v>
      </c>
      <c r="B238" s="28" t="s">
        <v>180</v>
      </c>
      <c r="C238" s="29">
        <v>2183</v>
      </c>
      <c r="D238" s="29">
        <v>2275</v>
      </c>
      <c r="E238" s="29">
        <v>1684</v>
      </c>
      <c r="F238" s="23">
        <f t="shared" si="6"/>
        <v>74.021978021978029</v>
      </c>
    </row>
    <row r="239" spans="1:6">
      <c r="A239" s="30" t="s">
        <v>71</v>
      </c>
      <c r="B239" s="28" t="s">
        <v>181</v>
      </c>
      <c r="C239" s="29">
        <v>0</v>
      </c>
      <c r="D239" s="29">
        <v>1552</v>
      </c>
      <c r="E239" s="29">
        <v>815</v>
      </c>
      <c r="F239" s="23">
        <f t="shared" si="6"/>
        <v>52.512886597938149</v>
      </c>
    </row>
    <row r="240" spans="1:6">
      <c r="A240" s="30" t="s">
        <v>90</v>
      </c>
      <c r="B240" s="28" t="s">
        <v>91</v>
      </c>
      <c r="C240" s="29">
        <f>SUM(C241:C252)</f>
        <v>108644</v>
      </c>
      <c r="D240" s="29">
        <f>SUM(D241:D252)</f>
        <v>107585</v>
      </c>
      <c r="E240" s="29">
        <f>SUM(E241:E252)</f>
        <v>48118</v>
      </c>
      <c r="F240" s="23">
        <f t="shared" si="6"/>
        <v>44.725565831667986</v>
      </c>
    </row>
    <row r="241" spans="1:6">
      <c r="A241" s="30" t="s">
        <v>21</v>
      </c>
      <c r="B241" s="28" t="s">
        <v>57</v>
      </c>
      <c r="C241" s="29">
        <v>0</v>
      </c>
      <c r="D241" s="29">
        <v>0</v>
      </c>
      <c r="E241" s="29">
        <v>0</v>
      </c>
      <c r="F241" s="23" t="s">
        <v>0</v>
      </c>
    </row>
    <row r="242" spans="1:6">
      <c r="A242" s="30" t="s">
        <v>69</v>
      </c>
      <c r="B242" s="28" t="s">
        <v>70</v>
      </c>
      <c r="C242" s="29">
        <v>0</v>
      </c>
      <c r="D242" s="29">
        <v>0</v>
      </c>
      <c r="E242" s="29">
        <v>0</v>
      </c>
      <c r="F242" s="23" t="s">
        <v>0</v>
      </c>
    </row>
    <row r="243" spans="1:6">
      <c r="A243" s="30" t="s">
        <v>37</v>
      </c>
      <c r="B243" s="28" t="s">
        <v>96</v>
      </c>
      <c r="C243" s="29">
        <v>3100</v>
      </c>
      <c r="D243" s="29">
        <v>2100</v>
      </c>
      <c r="E243" s="29">
        <v>1647</v>
      </c>
      <c r="F243" s="23">
        <f t="shared" si="6"/>
        <v>78.428571428571431</v>
      </c>
    </row>
    <row r="244" spans="1:6">
      <c r="A244" s="30" t="s">
        <v>38</v>
      </c>
      <c r="B244" s="28" t="s">
        <v>42</v>
      </c>
      <c r="C244" s="29">
        <v>8000</v>
      </c>
      <c r="D244" s="29">
        <v>6559</v>
      </c>
      <c r="E244" s="29">
        <v>6559</v>
      </c>
      <c r="F244" s="23">
        <f t="shared" si="6"/>
        <v>100</v>
      </c>
    </row>
    <row r="245" spans="1:6">
      <c r="A245" s="30" t="s">
        <v>39</v>
      </c>
      <c r="B245" s="28" t="s">
        <v>43</v>
      </c>
      <c r="C245" s="29">
        <v>15625</v>
      </c>
      <c r="D245" s="29">
        <v>15625</v>
      </c>
      <c r="E245" s="29">
        <v>12075</v>
      </c>
      <c r="F245" s="23">
        <f t="shared" si="6"/>
        <v>77.28</v>
      </c>
    </row>
    <row r="246" spans="1:6">
      <c r="A246" s="30" t="s">
        <v>133</v>
      </c>
      <c r="B246" s="28" t="s">
        <v>132</v>
      </c>
      <c r="C246" s="29">
        <v>15000</v>
      </c>
      <c r="D246" s="29">
        <v>26161</v>
      </c>
      <c r="E246" s="29">
        <v>26161</v>
      </c>
      <c r="F246" s="23">
        <f t="shared" si="6"/>
        <v>100</v>
      </c>
    </row>
    <row r="247" spans="1:6">
      <c r="A247" s="30" t="s">
        <v>18</v>
      </c>
      <c r="B247" s="28" t="s">
        <v>97</v>
      </c>
      <c r="C247" s="29">
        <v>0</v>
      </c>
      <c r="D247" s="29">
        <v>0</v>
      </c>
      <c r="E247" s="29">
        <v>0</v>
      </c>
      <c r="F247" s="23" t="s">
        <v>0</v>
      </c>
    </row>
    <row r="248" spans="1:6">
      <c r="A248" s="30" t="s">
        <v>28</v>
      </c>
      <c r="B248" s="28" t="s">
        <v>48</v>
      </c>
      <c r="C248" s="29">
        <v>1000</v>
      </c>
      <c r="D248" s="29">
        <v>1000</v>
      </c>
      <c r="E248" s="29">
        <v>0</v>
      </c>
      <c r="F248" s="23">
        <f t="shared" si="6"/>
        <v>0</v>
      </c>
    </row>
    <row r="249" spans="1:6">
      <c r="A249" s="30" t="s">
        <v>59</v>
      </c>
      <c r="B249" s="28" t="s">
        <v>41</v>
      </c>
      <c r="C249" s="29">
        <v>500</v>
      </c>
      <c r="D249" s="29">
        <v>500</v>
      </c>
      <c r="E249" s="29">
        <v>146</v>
      </c>
      <c r="F249" s="23">
        <f t="shared" si="6"/>
        <v>29.2</v>
      </c>
    </row>
    <row r="250" spans="1:6">
      <c r="A250" s="30" t="s">
        <v>55</v>
      </c>
      <c r="B250" s="28" t="s">
        <v>49</v>
      </c>
      <c r="C250" s="29">
        <v>1000</v>
      </c>
      <c r="D250" s="29">
        <v>1000</v>
      </c>
      <c r="E250" s="29">
        <v>284</v>
      </c>
      <c r="F250" s="23">
        <f t="shared" si="6"/>
        <v>28.4</v>
      </c>
    </row>
    <row r="251" spans="1:6">
      <c r="A251" s="30" t="s">
        <v>45</v>
      </c>
      <c r="B251" s="28" t="s">
        <v>46</v>
      </c>
      <c r="C251" s="29">
        <v>1669</v>
      </c>
      <c r="D251" s="29">
        <v>1669</v>
      </c>
      <c r="E251" s="29">
        <v>1246</v>
      </c>
      <c r="F251" s="23">
        <f t="shared" si="6"/>
        <v>74.65548232474535</v>
      </c>
    </row>
    <row r="252" spans="1:6">
      <c r="A252" s="30" t="s">
        <v>165</v>
      </c>
      <c r="B252" s="28" t="s">
        <v>47</v>
      </c>
      <c r="C252" s="29">
        <v>62750</v>
      </c>
      <c r="D252" s="29">
        <v>52971</v>
      </c>
      <c r="E252" s="29">
        <v>0</v>
      </c>
      <c r="F252" s="23">
        <f t="shared" si="6"/>
        <v>0</v>
      </c>
    </row>
    <row r="253" spans="1:6">
      <c r="A253" s="30" t="s">
        <v>25</v>
      </c>
      <c r="B253" s="28" t="s">
        <v>84</v>
      </c>
      <c r="C253" s="18">
        <v>0</v>
      </c>
      <c r="D253" s="29">
        <v>0</v>
      </c>
      <c r="E253" s="29">
        <v>0</v>
      </c>
      <c r="F253" s="23" t="s">
        <v>0</v>
      </c>
    </row>
    <row r="254" spans="1:6" s="43" customFormat="1">
      <c r="A254" s="40" t="s">
        <v>226</v>
      </c>
      <c r="B254" s="41"/>
      <c r="C254" s="49">
        <f>C255</f>
        <v>2238</v>
      </c>
      <c r="D254" s="49">
        <f>D255</f>
        <v>44923</v>
      </c>
      <c r="E254" s="49">
        <f>E255</f>
        <v>37690</v>
      </c>
      <c r="F254" s="23">
        <f t="shared" si="6"/>
        <v>83.899116265610047</v>
      </c>
    </row>
    <row r="255" spans="1:6">
      <c r="A255" s="30" t="s">
        <v>228</v>
      </c>
      <c r="B255" s="28" t="s">
        <v>227</v>
      </c>
      <c r="C255" s="18">
        <v>2238</v>
      </c>
      <c r="D255" s="27">
        <v>44923</v>
      </c>
      <c r="E255" s="27">
        <v>37690</v>
      </c>
      <c r="F255" s="23">
        <f t="shared" si="6"/>
        <v>83.899116265610047</v>
      </c>
    </row>
    <row r="256" spans="1:6" ht="18" customHeight="1">
      <c r="A256" s="31" t="s">
        <v>223</v>
      </c>
      <c r="B256" s="21"/>
      <c r="C256" s="22">
        <f>C257+C261</f>
        <v>190300</v>
      </c>
      <c r="D256" s="22">
        <f>D257+D261</f>
        <v>239489</v>
      </c>
      <c r="E256" s="22">
        <f>E257+E261</f>
        <v>206011</v>
      </c>
      <c r="F256" s="23">
        <f t="shared" si="6"/>
        <v>86.021069861246247</v>
      </c>
    </row>
    <row r="257" spans="1:6" s="9" customFormat="1">
      <c r="A257" s="31" t="s">
        <v>160</v>
      </c>
      <c r="B257" s="21"/>
      <c r="C257" s="29">
        <f t="shared" ref="C257:E259" si="7">C258</f>
        <v>743</v>
      </c>
      <c r="D257" s="22">
        <f t="shared" si="7"/>
        <v>4303</v>
      </c>
      <c r="E257" s="22">
        <f t="shared" si="7"/>
        <v>3502</v>
      </c>
      <c r="F257" s="23">
        <f t="shared" si="6"/>
        <v>81.38508017662096</v>
      </c>
    </row>
    <row r="258" spans="1:6" s="43" customFormat="1">
      <c r="A258" s="40" t="s">
        <v>161</v>
      </c>
      <c r="B258" s="41"/>
      <c r="C258" s="51">
        <f t="shared" si="7"/>
        <v>743</v>
      </c>
      <c r="D258" s="51">
        <f t="shared" si="7"/>
        <v>4303</v>
      </c>
      <c r="E258" s="51">
        <f t="shared" si="7"/>
        <v>3502</v>
      </c>
      <c r="F258" s="23">
        <f t="shared" si="6"/>
        <v>81.38508017662096</v>
      </c>
    </row>
    <row r="259" spans="1:6">
      <c r="A259" s="8" t="s">
        <v>90</v>
      </c>
      <c r="B259" s="28" t="s">
        <v>91</v>
      </c>
      <c r="C259" s="29">
        <f t="shared" si="7"/>
        <v>743</v>
      </c>
      <c r="D259" s="29">
        <f t="shared" si="7"/>
        <v>4303</v>
      </c>
      <c r="E259" s="29">
        <f t="shared" si="7"/>
        <v>3502</v>
      </c>
      <c r="F259" s="23">
        <f t="shared" si="6"/>
        <v>81.38508017662096</v>
      </c>
    </row>
    <row r="260" spans="1:6">
      <c r="A260" s="30" t="s">
        <v>165</v>
      </c>
      <c r="B260" s="28" t="s">
        <v>99</v>
      </c>
      <c r="C260" s="27">
        <v>743</v>
      </c>
      <c r="D260" s="27">
        <v>4303</v>
      </c>
      <c r="E260" s="27">
        <v>3502</v>
      </c>
      <c r="F260" s="23">
        <f t="shared" si="6"/>
        <v>81.38508017662096</v>
      </c>
    </row>
    <row r="261" spans="1:6">
      <c r="A261" s="30" t="s">
        <v>198</v>
      </c>
      <c r="B261" s="28"/>
      <c r="C261" s="22">
        <f>C262+C267+C284</f>
        <v>189557</v>
      </c>
      <c r="D261" s="22">
        <f>D262+D267+D284</f>
        <v>235186</v>
      </c>
      <c r="E261" s="22">
        <f>E262+E267+E284</f>
        <v>202509</v>
      </c>
      <c r="F261" s="23">
        <f t="shared" si="6"/>
        <v>86.10589065675677</v>
      </c>
    </row>
    <row r="262" spans="1:6" s="43" customFormat="1">
      <c r="A262" s="40" t="s">
        <v>10</v>
      </c>
      <c r="B262" s="41" t="s">
        <v>0</v>
      </c>
      <c r="C262" s="51">
        <f>SUM(C263:C266)</f>
        <v>106606</v>
      </c>
      <c r="D262" s="51">
        <f>SUM(D263:D266)</f>
        <v>137874</v>
      </c>
      <c r="E262" s="51">
        <f>SUM(E263:E266)</f>
        <v>132850</v>
      </c>
      <c r="F262" s="23">
        <f t="shared" si="6"/>
        <v>96.356093244556618</v>
      </c>
    </row>
    <row r="263" spans="1:6">
      <c r="A263" s="30" t="s">
        <v>134</v>
      </c>
      <c r="B263" s="28" t="s">
        <v>82</v>
      </c>
      <c r="C263" s="27">
        <v>81606</v>
      </c>
      <c r="D263" s="26">
        <v>110162</v>
      </c>
      <c r="E263" s="27">
        <v>105141</v>
      </c>
      <c r="F263" s="23">
        <f t="shared" si="6"/>
        <v>95.442166990432284</v>
      </c>
    </row>
    <row r="264" spans="1:6">
      <c r="A264" s="30" t="s">
        <v>27</v>
      </c>
      <c r="B264" s="28" t="s">
        <v>65</v>
      </c>
      <c r="C264" s="27">
        <v>25000</v>
      </c>
      <c r="D264" s="26">
        <v>24712</v>
      </c>
      <c r="E264" s="27">
        <v>24712</v>
      </c>
      <c r="F264" s="23">
        <f t="shared" si="6"/>
        <v>100</v>
      </c>
    </row>
    <row r="265" spans="1:6">
      <c r="A265" s="30" t="s">
        <v>25</v>
      </c>
      <c r="B265" s="28" t="s">
        <v>84</v>
      </c>
      <c r="C265" s="27">
        <v>0</v>
      </c>
      <c r="D265" s="29">
        <v>0</v>
      </c>
      <c r="E265" s="29">
        <v>0</v>
      </c>
      <c r="F265" s="23" t="s">
        <v>0</v>
      </c>
    </row>
    <row r="266" spans="1:6">
      <c r="A266" s="30" t="s">
        <v>174</v>
      </c>
      <c r="B266" s="28" t="s">
        <v>175</v>
      </c>
      <c r="C266" s="27">
        <v>0</v>
      </c>
      <c r="D266" s="26">
        <v>3000</v>
      </c>
      <c r="E266" s="27">
        <v>2997</v>
      </c>
      <c r="F266" s="23">
        <f t="shared" si="6"/>
        <v>99.9</v>
      </c>
    </row>
    <row r="267" spans="1:6" s="43" customFormat="1" ht="13.5">
      <c r="A267" s="40" t="s">
        <v>153</v>
      </c>
      <c r="B267" s="41"/>
      <c r="C267" s="47">
        <f>SUM(C268:C273)+C283</f>
        <v>82951</v>
      </c>
      <c r="D267" s="51">
        <f>SUM(D268:D273)+D283</f>
        <v>84312</v>
      </c>
      <c r="E267" s="51">
        <f>SUM(E268:E273)+E283</f>
        <v>56659</v>
      </c>
      <c r="F267" s="23">
        <f t="shared" si="6"/>
        <v>67.201584590568359</v>
      </c>
    </row>
    <row r="268" spans="1:6">
      <c r="A268" s="30" t="s">
        <v>92</v>
      </c>
      <c r="B268" s="28" t="s">
        <v>56</v>
      </c>
      <c r="C268" s="27">
        <v>28063</v>
      </c>
      <c r="D268" s="26">
        <v>28797</v>
      </c>
      <c r="E268" s="27">
        <v>27489</v>
      </c>
      <c r="F268" s="23">
        <f t="shared" si="6"/>
        <v>95.457860193770173</v>
      </c>
    </row>
    <row r="269" spans="1:6">
      <c r="A269" s="30" t="s">
        <v>251</v>
      </c>
      <c r="B269" s="28" t="s">
        <v>53</v>
      </c>
      <c r="C269" s="27">
        <v>3531</v>
      </c>
      <c r="D269" s="26">
        <v>3930</v>
      </c>
      <c r="E269" s="27">
        <v>1881</v>
      </c>
      <c r="F269" s="23">
        <f t="shared" si="6"/>
        <v>47.862595419847331</v>
      </c>
    </row>
    <row r="270" spans="1:6">
      <c r="A270" s="30" t="s">
        <v>16</v>
      </c>
      <c r="B270" s="28" t="s">
        <v>179</v>
      </c>
      <c r="C270" s="27">
        <v>4809</v>
      </c>
      <c r="D270" s="26">
        <v>4643</v>
      </c>
      <c r="E270" s="27">
        <v>4595</v>
      </c>
      <c r="F270" s="23">
        <f t="shared" si="6"/>
        <v>98.966185655825981</v>
      </c>
    </row>
    <row r="271" spans="1:6">
      <c r="A271" s="30" t="s">
        <v>22</v>
      </c>
      <c r="B271" s="28" t="s">
        <v>180</v>
      </c>
      <c r="C271" s="27">
        <v>1061</v>
      </c>
      <c r="D271" s="26">
        <v>1101</v>
      </c>
      <c r="E271" s="27">
        <v>1112</v>
      </c>
      <c r="F271" s="23">
        <f t="shared" si="6"/>
        <v>100.99909173478656</v>
      </c>
    </row>
    <row r="272" spans="1:6">
      <c r="A272" s="30" t="s">
        <v>71</v>
      </c>
      <c r="B272" s="28" t="s">
        <v>181</v>
      </c>
      <c r="C272" s="27">
        <v>0</v>
      </c>
      <c r="D272" s="26">
        <v>354</v>
      </c>
      <c r="E272" s="27">
        <v>280</v>
      </c>
      <c r="F272" s="23">
        <f t="shared" si="6"/>
        <v>79.096045197740111</v>
      </c>
    </row>
    <row r="273" spans="1:6">
      <c r="A273" s="30" t="s">
        <v>90</v>
      </c>
      <c r="B273" s="28" t="s">
        <v>91</v>
      </c>
      <c r="C273" s="29">
        <f>SUM(C274:C281)</f>
        <v>16887</v>
      </c>
      <c r="D273" s="29">
        <f>SUM(D274:D282)</f>
        <v>16887</v>
      </c>
      <c r="E273" s="29">
        <f>SUM(E274:E282)</f>
        <v>16802</v>
      </c>
      <c r="F273" s="23">
        <f t="shared" si="6"/>
        <v>99.496654231065307</v>
      </c>
    </row>
    <row r="274" spans="1:6">
      <c r="A274" s="30" t="s">
        <v>37</v>
      </c>
      <c r="B274" s="28" t="s">
        <v>96</v>
      </c>
      <c r="C274" s="27">
        <v>1050</v>
      </c>
      <c r="D274" s="26">
        <v>900</v>
      </c>
      <c r="E274" s="27">
        <v>900</v>
      </c>
      <c r="F274" s="23">
        <f t="shared" si="6"/>
        <v>100</v>
      </c>
    </row>
    <row r="275" spans="1:6">
      <c r="A275" s="30" t="s">
        <v>38</v>
      </c>
      <c r="B275" s="28" t="s">
        <v>42</v>
      </c>
      <c r="C275" s="27">
        <v>3800</v>
      </c>
      <c r="D275" s="26">
        <v>3796</v>
      </c>
      <c r="E275" s="27">
        <v>3711</v>
      </c>
      <c r="F275" s="23">
        <f t="shared" si="6"/>
        <v>97.760800842992623</v>
      </c>
    </row>
    <row r="276" spans="1:6">
      <c r="A276" s="30" t="s">
        <v>39</v>
      </c>
      <c r="B276" s="28" t="s">
        <v>43</v>
      </c>
      <c r="C276" s="27">
        <v>2000</v>
      </c>
      <c r="D276" s="26">
        <v>2695</v>
      </c>
      <c r="E276" s="27">
        <v>2695</v>
      </c>
      <c r="F276" s="23">
        <f t="shared" si="6"/>
        <v>100</v>
      </c>
    </row>
    <row r="277" spans="1:6">
      <c r="A277" s="30" t="s">
        <v>133</v>
      </c>
      <c r="B277" s="28" t="s">
        <v>132</v>
      </c>
      <c r="C277" s="27">
        <v>8095</v>
      </c>
      <c r="D277" s="26">
        <v>8686</v>
      </c>
      <c r="E277" s="27">
        <v>8686</v>
      </c>
      <c r="F277" s="23">
        <f t="shared" si="6"/>
        <v>100</v>
      </c>
    </row>
    <row r="278" spans="1:6">
      <c r="A278" s="30" t="s">
        <v>18</v>
      </c>
      <c r="B278" s="28" t="s">
        <v>97</v>
      </c>
      <c r="C278" s="27">
        <v>1000</v>
      </c>
      <c r="D278" s="27">
        <v>0</v>
      </c>
      <c r="E278" s="27">
        <v>0</v>
      </c>
      <c r="F278" s="23" t="e">
        <f t="shared" si="6"/>
        <v>#DIV/0!</v>
      </c>
    </row>
    <row r="279" spans="1:6">
      <c r="A279" s="30" t="s">
        <v>28</v>
      </c>
      <c r="B279" s="28" t="s">
        <v>93</v>
      </c>
      <c r="C279" s="27">
        <v>0</v>
      </c>
      <c r="D279" s="27">
        <v>0</v>
      </c>
      <c r="E279" s="27">
        <v>0</v>
      </c>
      <c r="F279" s="23" t="s">
        <v>0</v>
      </c>
    </row>
    <row r="280" spans="1:6">
      <c r="A280" s="30" t="s">
        <v>13</v>
      </c>
      <c r="B280" s="28" t="s">
        <v>118</v>
      </c>
      <c r="C280" s="27">
        <v>100</v>
      </c>
      <c r="D280" s="27">
        <v>11</v>
      </c>
      <c r="E280" s="27">
        <v>11</v>
      </c>
      <c r="F280" s="23">
        <f t="shared" si="6"/>
        <v>100</v>
      </c>
    </row>
    <row r="281" spans="1:6">
      <c r="A281" s="30" t="s">
        <v>45</v>
      </c>
      <c r="B281" s="28" t="s">
        <v>63</v>
      </c>
      <c r="C281" s="27">
        <v>842</v>
      </c>
      <c r="D281" s="27">
        <v>799</v>
      </c>
      <c r="E281" s="27">
        <v>799</v>
      </c>
      <c r="F281" s="23">
        <f t="shared" si="6"/>
        <v>100</v>
      </c>
    </row>
    <row r="282" spans="1:6">
      <c r="A282" s="30" t="s">
        <v>165</v>
      </c>
      <c r="B282" s="28" t="s">
        <v>99</v>
      </c>
      <c r="C282" s="27">
        <v>0</v>
      </c>
      <c r="D282" s="27">
        <v>0</v>
      </c>
      <c r="E282" s="27">
        <v>0</v>
      </c>
      <c r="F282" s="23" t="s">
        <v>0</v>
      </c>
    </row>
    <row r="283" spans="1:6">
      <c r="A283" s="30" t="s">
        <v>25</v>
      </c>
      <c r="B283" s="28" t="s">
        <v>84</v>
      </c>
      <c r="C283" s="27">
        <v>28600</v>
      </c>
      <c r="D283" s="27">
        <v>28600</v>
      </c>
      <c r="E283" s="27">
        <v>4500</v>
      </c>
      <c r="F283" s="23">
        <f t="shared" si="6"/>
        <v>15.734265734265735</v>
      </c>
    </row>
    <row r="284" spans="1:6">
      <c r="A284" s="30" t="s">
        <v>239</v>
      </c>
      <c r="B284" s="28"/>
      <c r="C284" s="27">
        <f>SUM(C285:C288)</f>
        <v>0</v>
      </c>
      <c r="D284" s="18">
        <f>SUM(D285:D288)</f>
        <v>13000</v>
      </c>
      <c r="E284" s="18">
        <f>SUM(E285:E288)</f>
        <v>13000</v>
      </c>
      <c r="F284" s="23">
        <f t="shared" si="6"/>
        <v>100</v>
      </c>
    </row>
    <row r="285" spans="1:6">
      <c r="A285" s="30" t="s">
        <v>251</v>
      </c>
      <c r="B285" s="28" t="s">
        <v>53</v>
      </c>
      <c r="C285" s="18">
        <v>0</v>
      </c>
      <c r="D285" s="26">
        <v>1787</v>
      </c>
      <c r="E285" s="27">
        <v>1787</v>
      </c>
      <c r="F285" s="23">
        <f t="shared" si="6"/>
        <v>100</v>
      </c>
    </row>
    <row r="286" spans="1:6">
      <c r="A286" s="30" t="s">
        <v>16</v>
      </c>
      <c r="B286" s="28" t="s">
        <v>179</v>
      </c>
      <c r="C286" s="18">
        <v>0</v>
      </c>
      <c r="D286" s="26">
        <v>122</v>
      </c>
      <c r="E286" s="27">
        <v>122</v>
      </c>
      <c r="F286" s="23">
        <f t="shared" si="6"/>
        <v>100</v>
      </c>
    </row>
    <row r="287" spans="1:6">
      <c r="A287" s="30" t="s">
        <v>22</v>
      </c>
      <c r="B287" s="28" t="s">
        <v>180</v>
      </c>
      <c r="C287" s="18">
        <v>0</v>
      </c>
      <c r="D287" s="26">
        <v>48</v>
      </c>
      <c r="E287" s="27">
        <v>48</v>
      </c>
      <c r="F287" s="23">
        <f t="shared" si="6"/>
        <v>100</v>
      </c>
    </row>
    <row r="288" spans="1:6">
      <c r="A288" s="30" t="s">
        <v>90</v>
      </c>
      <c r="B288" s="28" t="s">
        <v>91</v>
      </c>
      <c r="C288" s="18">
        <f>C289</f>
        <v>0</v>
      </c>
      <c r="D288" s="18">
        <f>D289</f>
        <v>11043</v>
      </c>
      <c r="E288" s="18">
        <f>E289</f>
        <v>11043</v>
      </c>
      <c r="F288" s="23">
        <f t="shared" si="6"/>
        <v>100</v>
      </c>
    </row>
    <row r="289" spans="1:6">
      <c r="A289" s="30" t="s">
        <v>165</v>
      </c>
      <c r="B289" s="28" t="s">
        <v>99</v>
      </c>
      <c r="C289" s="18">
        <v>0</v>
      </c>
      <c r="D289" s="27">
        <v>11043</v>
      </c>
      <c r="E289" s="27">
        <v>11043</v>
      </c>
      <c r="F289" s="23">
        <f t="shared" si="6"/>
        <v>100</v>
      </c>
    </row>
    <row r="290" spans="1:6" ht="25.5" customHeight="1">
      <c r="A290" s="33" t="s">
        <v>142</v>
      </c>
      <c r="B290" s="28"/>
      <c r="C290" s="22">
        <f>C291+C293</f>
        <v>30</v>
      </c>
      <c r="D290" s="22">
        <f>D291+D293</f>
        <v>59217</v>
      </c>
      <c r="E290" s="22">
        <f>E291+E293</f>
        <v>59187</v>
      </c>
      <c r="F290" s="23">
        <f t="shared" si="6"/>
        <v>99.949338872283306</v>
      </c>
    </row>
    <row r="291" spans="1:6">
      <c r="A291" s="30" t="s">
        <v>229</v>
      </c>
      <c r="B291" s="28"/>
      <c r="C291" s="29">
        <f>C292</f>
        <v>0</v>
      </c>
      <c r="D291" s="29">
        <f>D292</f>
        <v>30172</v>
      </c>
      <c r="E291" s="29">
        <f>E292</f>
        <v>30172</v>
      </c>
      <c r="F291" s="23">
        <f t="shared" si="6"/>
        <v>99.999999999999986</v>
      </c>
    </row>
    <row r="292" spans="1:6">
      <c r="A292" s="30" t="s">
        <v>144</v>
      </c>
      <c r="B292" s="28" t="s">
        <v>230</v>
      </c>
      <c r="C292" s="18">
        <v>0</v>
      </c>
      <c r="D292" s="27">
        <v>30172</v>
      </c>
      <c r="E292" s="27">
        <v>30172</v>
      </c>
      <c r="F292" s="23">
        <f t="shared" si="6"/>
        <v>99.999999999999986</v>
      </c>
    </row>
    <row r="293" spans="1:6">
      <c r="A293" s="30" t="s">
        <v>143</v>
      </c>
      <c r="B293" s="28"/>
      <c r="C293" s="22">
        <f t="shared" ref="C293:E294" si="8">C294</f>
        <v>30</v>
      </c>
      <c r="D293" s="29">
        <f t="shared" si="8"/>
        <v>29045</v>
      </c>
      <c r="E293" s="29">
        <f t="shared" si="8"/>
        <v>29015</v>
      </c>
      <c r="F293" s="23">
        <f>E293/D293%</f>
        <v>99.896711998622834</v>
      </c>
    </row>
    <row r="294" spans="1:6">
      <c r="A294" s="30" t="s">
        <v>90</v>
      </c>
      <c r="B294" s="28" t="s">
        <v>91</v>
      </c>
      <c r="C294" s="22">
        <f t="shared" si="8"/>
        <v>30</v>
      </c>
      <c r="D294" s="29">
        <f t="shared" si="8"/>
        <v>29045</v>
      </c>
      <c r="E294" s="29">
        <f t="shared" si="8"/>
        <v>29015</v>
      </c>
      <c r="F294" s="23">
        <f>E294/D294%</f>
        <v>99.896711998622834</v>
      </c>
    </row>
    <row r="295" spans="1:6">
      <c r="A295" s="30" t="s">
        <v>164</v>
      </c>
      <c r="B295" s="28" t="s">
        <v>99</v>
      </c>
      <c r="C295" s="18">
        <v>30</v>
      </c>
      <c r="D295" s="26">
        <v>29045</v>
      </c>
      <c r="E295" s="27">
        <v>29015</v>
      </c>
      <c r="F295" s="23">
        <f>E295/D295%</f>
        <v>99.896711998622834</v>
      </c>
    </row>
    <row r="296" spans="1:6">
      <c r="A296" s="30" t="s">
        <v>207</v>
      </c>
      <c r="B296" s="28"/>
      <c r="C296" s="22">
        <f>C297</f>
        <v>0</v>
      </c>
      <c r="D296" s="29">
        <f>D297</f>
        <v>0</v>
      </c>
      <c r="E296" s="29">
        <f>E297</f>
        <v>0</v>
      </c>
      <c r="F296" s="23" t="s">
        <v>0</v>
      </c>
    </row>
    <row r="297" spans="1:6">
      <c r="A297" s="30" t="s">
        <v>208</v>
      </c>
      <c r="B297" s="28" t="s">
        <v>178</v>
      </c>
      <c r="C297" s="18">
        <v>0</v>
      </c>
      <c r="D297" s="27">
        <v>0</v>
      </c>
      <c r="E297" s="27">
        <v>0</v>
      </c>
      <c r="F297" s="23" t="s">
        <v>0</v>
      </c>
    </row>
    <row r="298" spans="1:6" ht="25.5">
      <c r="A298" s="33" t="s">
        <v>215</v>
      </c>
      <c r="B298" s="21"/>
      <c r="C298" s="22" t="s">
        <v>0</v>
      </c>
      <c r="D298" s="26"/>
      <c r="E298" s="27"/>
      <c r="F298" s="23" t="s">
        <v>0</v>
      </c>
    </row>
    <row r="299" spans="1:6">
      <c r="A299" s="30" t="s">
        <v>252</v>
      </c>
      <c r="B299" s="28" t="s">
        <v>56</v>
      </c>
      <c r="C299" s="29">
        <f>C10+C21+C34+C67+C84+C102+C126+C145+C164+C174+C186+C193+C215+C235+C268</f>
        <v>1695227</v>
      </c>
      <c r="D299" s="29">
        <f>D10+D21+D34+D67+D84+D102+D126+D145+D164+D174+D186+D193+D215+D235+D268</f>
        <v>1812049</v>
      </c>
      <c r="E299" s="29">
        <f>E10+E21+E34+E67+E84+E102+E126+E145+E164+E174+E186+E193+E215+E235+E268</f>
        <v>1748931</v>
      </c>
      <c r="F299" s="23">
        <f t="shared" ref="F299:F365" si="9">E299/D299%</f>
        <v>96.516760860219549</v>
      </c>
    </row>
    <row r="300" spans="1:6">
      <c r="A300" s="30" t="s">
        <v>15</v>
      </c>
      <c r="B300" s="28" t="s">
        <v>53</v>
      </c>
      <c r="C300" s="29">
        <f t="shared" ref="C300:E301" si="10">C11+C22+C35+C47+C68+C85+C103+C127+C146+C165+C175+C187+C194+C208+C216+C236+C269+C285</f>
        <v>200587</v>
      </c>
      <c r="D300" s="29">
        <f t="shared" si="10"/>
        <v>516096</v>
      </c>
      <c r="E300" s="29">
        <f t="shared" si="10"/>
        <v>478287</v>
      </c>
      <c r="F300" s="23">
        <f t="shared" si="9"/>
        <v>92.674037388392861</v>
      </c>
    </row>
    <row r="301" spans="1:6">
      <c r="A301" s="30" t="s">
        <v>16</v>
      </c>
      <c r="B301" s="28" t="s">
        <v>179</v>
      </c>
      <c r="C301" s="29">
        <f t="shared" si="10"/>
        <v>293932</v>
      </c>
      <c r="D301" s="29">
        <f t="shared" si="10"/>
        <v>344611</v>
      </c>
      <c r="E301" s="29">
        <f t="shared" si="10"/>
        <v>328142</v>
      </c>
      <c r="F301" s="23">
        <f t="shared" si="9"/>
        <v>95.220988302752957</v>
      </c>
    </row>
    <row r="302" spans="1:6">
      <c r="A302" s="30" t="s">
        <v>148</v>
      </c>
      <c r="B302" s="28" t="s">
        <v>182</v>
      </c>
      <c r="C302" s="29">
        <f>C70+C87+C105+C129+C148+C167</f>
        <v>40844</v>
      </c>
      <c r="D302" s="29">
        <f>D70+D87+D105+D129+D148+D167</f>
        <v>41536</v>
      </c>
      <c r="E302" s="29">
        <f>E70+E87+E105+E129+E148+E167</f>
        <v>40166</v>
      </c>
      <c r="F302" s="23">
        <f t="shared" si="9"/>
        <v>96.701656394452996</v>
      </c>
    </row>
    <row r="303" spans="1:6">
      <c r="A303" s="30" t="s">
        <v>12</v>
      </c>
      <c r="B303" s="28" t="s">
        <v>180</v>
      </c>
      <c r="C303" s="29">
        <f>C13+C24+C37+C49+C71+C88+C106+C130+C149+C168+C177+C189+C196+C210+C218+C238+C271+C287</f>
        <v>70094</v>
      </c>
      <c r="D303" s="29">
        <f>D13+D24+D37+D49+D71+D88+D106+D130+D149+D168+D177+D189+D196+D210+D218+D238+D271+D287</f>
        <v>85657</v>
      </c>
      <c r="E303" s="29">
        <f>E13+E24+E37+E49+E71+E88+E106+E130+E149+E168+E177+E189+E196+E210+E218+E238+E271+E287</f>
        <v>82263</v>
      </c>
      <c r="F303" s="23">
        <f t="shared" si="9"/>
        <v>96.037685186266145</v>
      </c>
    </row>
    <row r="304" spans="1:6">
      <c r="A304" s="30" t="s">
        <v>113</v>
      </c>
      <c r="B304" s="28" t="s">
        <v>181</v>
      </c>
      <c r="C304" s="29">
        <f>C14+C25+C38+C50+C72+C89+C107+C131+C150+C169+C178+C190+C197+C211+C219+C239+C272</f>
        <v>23335</v>
      </c>
      <c r="D304" s="29">
        <f>D14+D25+D38+D50+D72+D89+D107+D131+D150+D169+D178+D190+D197+D211+D219+D239+D272</f>
        <v>39356</v>
      </c>
      <c r="E304" s="29">
        <f>E14+E25+E38+E50+E72+E89+E107+E131+E150+E169+E178+E190+E197+E211+E219+E239+E272</f>
        <v>36224</v>
      </c>
      <c r="F304" s="23">
        <f t="shared" si="9"/>
        <v>92.041874174204693</v>
      </c>
    </row>
    <row r="305" spans="1:6">
      <c r="A305" s="30" t="s">
        <v>90</v>
      </c>
      <c r="B305" s="28" t="s">
        <v>91</v>
      </c>
      <c r="C305" s="29">
        <f>SUM(C306:C318)</f>
        <v>752286</v>
      </c>
      <c r="D305" s="29">
        <f>SUM(D306:D318)</f>
        <v>1099934</v>
      </c>
      <c r="E305" s="29">
        <f>SUM(E306:E318)</f>
        <v>983310</v>
      </c>
      <c r="F305" s="23">
        <f t="shared" si="9"/>
        <v>89.397182012738952</v>
      </c>
    </row>
    <row r="306" spans="1:6">
      <c r="A306" s="30" t="s">
        <v>21</v>
      </c>
      <c r="B306" s="28" t="s">
        <v>57</v>
      </c>
      <c r="C306" s="29">
        <f>C52+C74+C91+C109+C221</f>
        <v>35150</v>
      </c>
      <c r="D306" s="29">
        <f>D52+D74+D91+D109+D221</f>
        <v>70690</v>
      </c>
      <c r="E306" s="29">
        <f>E52+E74+E91+E109+E221</f>
        <v>69560</v>
      </c>
      <c r="F306" s="23">
        <f t="shared" si="9"/>
        <v>98.401471212335551</v>
      </c>
    </row>
    <row r="307" spans="1:6">
      <c r="A307" s="30" t="s">
        <v>69</v>
      </c>
      <c r="B307" s="28" t="s">
        <v>70</v>
      </c>
      <c r="C307" s="29">
        <f>C110+C199+C222+C242</f>
        <v>10900</v>
      </c>
      <c r="D307" s="29">
        <f>D110+D199+D222</f>
        <v>14786</v>
      </c>
      <c r="E307" s="29">
        <f>E110+E199+E222</f>
        <v>14732</v>
      </c>
      <c r="F307" s="23">
        <f t="shared" si="9"/>
        <v>99.634789665900172</v>
      </c>
    </row>
    <row r="308" spans="1:6">
      <c r="A308" s="30" t="s">
        <v>37</v>
      </c>
      <c r="B308" s="28" t="s">
        <v>40</v>
      </c>
      <c r="C308" s="29">
        <f>C40+C53+C75+C92+C111+C133+C152+C200+C223+C243+C274</f>
        <v>40910</v>
      </c>
      <c r="D308" s="29">
        <f>D40+D53+D75+D92+D111+D133+D152+D200+D223+D243+D274</f>
        <v>35027</v>
      </c>
      <c r="E308" s="29">
        <f>E40+E53+E75+E92+E111+E133+E152+E200+E223+E243+E274</f>
        <v>32585</v>
      </c>
      <c r="F308" s="23">
        <f t="shared" si="9"/>
        <v>93.028235361292715</v>
      </c>
    </row>
    <row r="309" spans="1:6">
      <c r="A309" s="30" t="s">
        <v>111</v>
      </c>
      <c r="B309" s="28" t="s">
        <v>80</v>
      </c>
      <c r="C309" s="29">
        <f>C76+C93+C112+C134+C153+C171</f>
        <v>9344</v>
      </c>
      <c r="D309" s="29">
        <f>D76+D93+D112+D134+D153+D171</f>
        <v>68657</v>
      </c>
      <c r="E309" s="29">
        <f>E76+E93+E112+E134+E153+E171</f>
        <v>66691</v>
      </c>
      <c r="F309" s="23">
        <f t="shared" si="9"/>
        <v>97.136490088410497</v>
      </c>
    </row>
    <row r="310" spans="1:6">
      <c r="A310" s="30" t="s">
        <v>38</v>
      </c>
      <c r="B310" s="28" t="s">
        <v>75</v>
      </c>
      <c r="C310" s="29">
        <f>C16+C29+C41+C54+C60+C77+C94+C113+C135+C154+C180+C201+C224+C244+C275</f>
        <v>52139</v>
      </c>
      <c r="D310" s="29">
        <f>D16+D29+D41+D54+D60+D77+D94+D113+D135+D154+D180+D201+D224+D244+D275</f>
        <v>88928</v>
      </c>
      <c r="E310" s="29">
        <f>E16+E29+E41+E54+E60+E77+E94+E113+E135+E154+E180+E201+E224+E244+E275</f>
        <v>81286</v>
      </c>
      <c r="F310" s="23">
        <f t="shared" si="9"/>
        <v>91.406531126304429</v>
      </c>
    </row>
    <row r="311" spans="1:6">
      <c r="A311" s="30" t="s">
        <v>39</v>
      </c>
      <c r="B311" s="28" t="s">
        <v>43</v>
      </c>
      <c r="C311" s="29">
        <f>C17+C30+C42+C55+C61+C78+C95+C114+C136+C155+C181+C225+C245+C276</f>
        <v>286601</v>
      </c>
      <c r="D311" s="29">
        <f>D17+D30+D42+D55+D61+D78+D95+D114+D136+D155+D181+D225+D245+D276</f>
        <v>423789</v>
      </c>
      <c r="E311" s="29">
        <f>E17+E30+E42+E55+E61+E78+E95+E114+E136+E155+E181+E225+E245+E276</f>
        <v>409341</v>
      </c>
      <c r="F311" s="23">
        <f t="shared" si="9"/>
        <v>96.590756248982387</v>
      </c>
    </row>
    <row r="312" spans="1:6">
      <c r="A312" s="30" t="s">
        <v>133</v>
      </c>
      <c r="B312" s="28" t="s">
        <v>132</v>
      </c>
      <c r="C312" s="29">
        <f>C18+C31+C43+C56+C62+C79+C96+C115+C137+C157+C172+C182+C191+C202+C226+C246+C277</f>
        <v>60285</v>
      </c>
      <c r="D312" s="29">
        <f>D18+D31+D43+D56+D62+D79+D96+D115+D137+D157+D172+D182+D191+D202+D226+D246+D277</f>
        <v>227840</v>
      </c>
      <c r="E312" s="29">
        <f>E18+E31+E43+E56+E62+E79+E96+E115+E137+E157+E172+E182+E191+E202+E226+E246+E277</f>
        <v>201211</v>
      </c>
      <c r="F312" s="23">
        <f t="shared" si="9"/>
        <v>88.31241221910112</v>
      </c>
    </row>
    <row r="313" spans="1:6">
      <c r="A313" s="30" t="s">
        <v>18</v>
      </c>
      <c r="B313" s="28" t="s">
        <v>44</v>
      </c>
      <c r="C313" s="29">
        <f>C63+C116+C156+C227+C247+C278</f>
        <v>3000</v>
      </c>
      <c r="D313" s="29">
        <f>D63+D116+D156+D227+D247+D278</f>
        <v>32111</v>
      </c>
      <c r="E313" s="29">
        <f>E63+E116+E156+E227+E247+E278</f>
        <v>29181</v>
      </c>
      <c r="F313" s="23">
        <f t="shared" si="9"/>
        <v>90.875400952944474</v>
      </c>
    </row>
    <row r="314" spans="1:6">
      <c r="A314" s="30" t="s">
        <v>28</v>
      </c>
      <c r="B314" s="28" t="s">
        <v>83</v>
      </c>
      <c r="C314" s="29">
        <f>C80+C97+C117+C138+C228+C248+C279</f>
        <v>4210</v>
      </c>
      <c r="D314" s="29">
        <f>D80+D97+D117+D138+D228+D248+D279</f>
        <v>5596</v>
      </c>
      <c r="E314" s="29">
        <f>E80+E97+E117+E138+E228+E248+E279</f>
        <v>4548</v>
      </c>
      <c r="F314" s="23">
        <f t="shared" si="9"/>
        <v>81.27233738384561</v>
      </c>
    </row>
    <row r="315" spans="1:6">
      <c r="A315" s="30" t="s">
        <v>59</v>
      </c>
      <c r="B315" s="28" t="s">
        <v>41</v>
      </c>
      <c r="C315" s="29">
        <f>C19+C32+C44+C57+C98+C118+C139+C158+C203+C229+C249+C280</f>
        <v>4780</v>
      </c>
      <c r="D315" s="29">
        <f>D19+D32+D44+D57+D98+D118+D139+D158+D203+D229+D249+D280</f>
        <v>6498</v>
      </c>
      <c r="E315" s="29">
        <f>E19+E32+E44+E57+E98+E118+E139+E158+E203+E229+E249+E280</f>
        <v>5755</v>
      </c>
      <c r="F315" s="23">
        <f t="shared" si="9"/>
        <v>88.565712526931364</v>
      </c>
    </row>
    <row r="316" spans="1:6">
      <c r="A316" s="30" t="s">
        <v>55</v>
      </c>
      <c r="B316" s="28" t="s">
        <v>49</v>
      </c>
      <c r="C316" s="29">
        <f>C45+C119+C140+C183+C230+C250</f>
        <v>4050</v>
      </c>
      <c r="D316" s="29">
        <f>D45+D119+D140+D183+D230+D250</f>
        <v>5912</v>
      </c>
      <c r="E316" s="29">
        <f>E45+E119+E140+E183+E230+E250</f>
        <v>4064</v>
      </c>
      <c r="F316" s="23">
        <f t="shared" si="9"/>
        <v>68.741542625169146</v>
      </c>
    </row>
    <row r="317" spans="1:6">
      <c r="A317" s="30" t="s">
        <v>45</v>
      </c>
      <c r="B317" s="28" t="s">
        <v>46</v>
      </c>
      <c r="C317" s="29">
        <f>C81+C99+C120+C141+C159+C204+C231+C251+C281</f>
        <v>29061</v>
      </c>
      <c r="D317" s="29">
        <f>D81+D99+D120+D141+D159+D204+D231+D251+D281</f>
        <v>22738</v>
      </c>
      <c r="E317" s="29">
        <f>E81+E99+E120+E141+E159+E204+E231+E251+E281</f>
        <v>20796</v>
      </c>
      <c r="F317" s="23">
        <f t="shared" si="9"/>
        <v>91.459231242853377</v>
      </c>
    </row>
    <row r="318" spans="1:6">
      <c r="A318" s="30" t="s">
        <v>164</v>
      </c>
      <c r="B318" s="28" t="s">
        <v>47</v>
      </c>
      <c r="C318" s="29">
        <f>C82+C100+C121+C142+C160+C232+C252+C260+C282+C289+C295</f>
        <v>211856</v>
      </c>
      <c r="D318" s="29">
        <f>D121+D232+D252+D260+D289+D295</f>
        <v>97362</v>
      </c>
      <c r="E318" s="29">
        <f>E121+E232+E252+E260+E289+E295</f>
        <v>43560</v>
      </c>
      <c r="F318" s="23">
        <f t="shared" si="9"/>
        <v>44.740247735256055</v>
      </c>
    </row>
    <row r="319" spans="1:6">
      <c r="A319" s="30" t="s">
        <v>152</v>
      </c>
      <c r="B319" s="28" t="s">
        <v>64</v>
      </c>
      <c r="C319" s="29">
        <f>C122+C143</f>
        <v>24820</v>
      </c>
      <c r="D319" s="29">
        <f>D122+D143</f>
        <v>24820</v>
      </c>
      <c r="E319" s="29">
        <f>E122+E143</f>
        <v>18183</v>
      </c>
      <c r="F319" s="23">
        <f t="shared" si="9"/>
        <v>73.259468170829976</v>
      </c>
    </row>
    <row r="320" spans="1:6">
      <c r="A320" s="30" t="s">
        <v>231</v>
      </c>
      <c r="B320" s="28" t="s">
        <v>227</v>
      </c>
      <c r="C320" s="29">
        <f>C255</f>
        <v>2238</v>
      </c>
      <c r="D320" s="29">
        <f>D255</f>
        <v>44923</v>
      </c>
      <c r="E320" s="29">
        <f>E255</f>
        <v>37690</v>
      </c>
      <c r="F320" s="23">
        <f t="shared" si="9"/>
        <v>83.899116265610047</v>
      </c>
    </row>
    <row r="321" spans="1:6">
      <c r="A321" s="30" t="s">
        <v>144</v>
      </c>
      <c r="B321" s="28" t="s">
        <v>230</v>
      </c>
      <c r="C321" s="29">
        <f>C292</f>
        <v>0</v>
      </c>
      <c r="D321" s="29">
        <f>D292</f>
        <v>30172</v>
      </c>
      <c r="E321" s="29">
        <f>E292</f>
        <v>30172</v>
      </c>
      <c r="F321" s="23">
        <f t="shared" si="9"/>
        <v>99.999999999999986</v>
      </c>
    </row>
    <row r="322" spans="1:6">
      <c r="A322" s="30" t="s">
        <v>243</v>
      </c>
      <c r="B322" s="28" t="s">
        <v>81</v>
      </c>
      <c r="C322" s="29">
        <f>C263</f>
        <v>81606</v>
      </c>
      <c r="D322" s="29">
        <f>D263</f>
        <v>110162</v>
      </c>
      <c r="E322" s="29">
        <f>E263</f>
        <v>105141</v>
      </c>
      <c r="F322" s="23">
        <f t="shared" si="9"/>
        <v>95.442166990432284</v>
      </c>
    </row>
    <row r="323" spans="1:6">
      <c r="A323" s="30" t="s">
        <v>248</v>
      </c>
      <c r="B323" s="28" t="s">
        <v>51</v>
      </c>
      <c r="C323" s="29">
        <f>C123+C161+C264</f>
        <v>74999</v>
      </c>
      <c r="D323" s="29">
        <f>D123+D161+D264</f>
        <v>68938</v>
      </c>
      <c r="E323" s="29">
        <f>E123+E161+E264</f>
        <v>68938</v>
      </c>
      <c r="F323" s="23">
        <f t="shared" si="9"/>
        <v>100</v>
      </c>
    </row>
    <row r="324" spans="1:6">
      <c r="A324" s="30" t="s">
        <v>25</v>
      </c>
      <c r="B324" s="28" t="s">
        <v>84</v>
      </c>
      <c r="C324" s="29">
        <f>C64+C124+C162+C213+C233+C265+C283</f>
        <v>33845</v>
      </c>
      <c r="D324" s="29">
        <f>D64+D124+D162+D213+D233+D265+D283</f>
        <v>123459</v>
      </c>
      <c r="E324" s="29">
        <f>E64+E124+E162+E213+E233+E265+E283</f>
        <v>18894</v>
      </c>
      <c r="F324" s="23">
        <f t="shared" si="9"/>
        <v>15.303866060797512</v>
      </c>
    </row>
    <row r="325" spans="1:6">
      <c r="A325" s="30" t="s">
        <v>174</v>
      </c>
      <c r="B325" s="28" t="s">
        <v>175</v>
      </c>
      <c r="C325" s="18">
        <f>C266</f>
        <v>0</v>
      </c>
      <c r="D325" s="18">
        <f>D266</f>
        <v>3000</v>
      </c>
      <c r="E325" s="18">
        <f>E266</f>
        <v>2997</v>
      </c>
      <c r="F325" s="23" t="s">
        <v>0</v>
      </c>
    </row>
    <row r="326" spans="1:6">
      <c r="A326" s="30" t="s">
        <v>177</v>
      </c>
      <c r="B326" s="28" t="s">
        <v>178</v>
      </c>
      <c r="C326" s="29">
        <v>0</v>
      </c>
      <c r="D326" s="29">
        <f>D297</f>
        <v>0</v>
      </c>
      <c r="E326" s="29">
        <f>E297</f>
        <v>0</v>
      </c>
      <c r="F326" s="23" t="s">
        <v>0</v>
      </c>
    </row>
    <row r="327" spans="1:6" ht="25.5">
      <c r="A327" s="33" t="s">
        <v>258</v>
      </c>
      <c r="B327" s="21"/>
      <c r="C327" s="22">
        <f>SUM(C299:C305)+C319+C320+C321+C322+C323+C324+C325+C326</f>
        <v>3293813</v>
      </c>
      <c r="D327" s="22">
        <f>SUM(D299:D305)+D319+D320+D321+D322+D323+D324+D325+D326</f>
        <v>4344713</v>
      </c>
      <c r="E327" s="22">
        <f>SUM(E299:E305)+E319+E320+E321+E322+E323+E324+E325+E326</f>
        <v>3979338</v>
      </c>
      <c r="F327" s="23">
        <f t="shared" si="9"/>
        <v>91.590353609087643</v>
      </c>
    </row>
    <row r="328" spans="1:6" ht="25.5">
      <c r="A328" s="33" t="s">
        <v>130</v>
      </c>
      <c r="B328" s="21"/>
      <c r="C328" s="22">
        <f>C7+C26+C65+C184+C205+C256+C290</f>
        <v>3293813</v>
      </c>
      <c r="D328" s="22">
        <f>D7+D26+D65+D184+D205+D256+D290</f>
        <v>4344713</v>
      </c>
      <c r="E328" s="22">
        <f>E7+E26+E65+E184+E205+E256+E290</f>
        <v>3979338</v>
      </c>
      <c r="F328" s="23">
        <f t="shared" si="9"/>
        <v>91.590353609087643</v>
      </c>
    </row>
    <row r="329" spans="1:6" s="9" customFormat="1" ht="25.5">
      <c r="A329" s="33" t="s">
        <v>154</v>
      </c>
      <c r="B329" s="21"/>
      <c r="C329" s="22">
        <f>C330+C336+C351+C357+C376+C378</f>
        <v>88422</v>
      </c>
      <c r="D329" s="22">
        <f>D330+D336+D351+D357+D376+D378</f>
        <v>121940</v>
      </c>
      <c r="E329" s="22">
        <f>E330+E336+E351+E357+E376+E378</f>
        <v>107880</v>
      </c>
      <c r="F329" s="23">
        <f t="shared" si="9"/>
        <v>88.469739216007866</v>
      </c>
    </row>
    <row r="330" spans="1:6" s="62" customFormat="1" ht="15.75">
      <c r="A330" s="59" t="s">
        <v>155</v>
      </c>
      <c r="B330" s="60"/>
      <c r="C330" s="61">
        <f>SUM(C331:C335)</f>
        <v>75836</v>
      </c>
      <c r="D330" s="61">
        <f>SUM(D331:D335)</f>
        <v>48658</v>
      </c>
      <c r="E330" s="61">
        <f>SUM(E331:E335)</f>
        <v>42637</v>
      </c>
      <c r="F330" s="23">
        <f t="shared" si="9"/>
        <v>87.625878581117192</v>
      </c>
    </row>
    <row r="331" spans="1:6">
      <c r="A331" s="30" t="s">
        <v>110</v>
      </c>
      <c r="B331" s="28" t="s">
        <v>56</v>
      </c>
      <c r="C331" s="18">
        <v>50219</v>
      </c>
      <c r="D331" s="26">
        <v>36385</v>
      </c>
      <c r="E331" s="27">
        <v>34006</v>
      </c>
      <c r="F331" s="23">
        <f t="shared" si="9"/>
        <v>93.461591315102368</v>
      </c>
    </row>
    <row r="332" spans="1:6">
      <c r="A332" s="30" t="s">
        <v>15</v>
      </c>
      <c r="B332" s="28" t="s">
        <v>53</v>
      </c>
      <c r="C332" s="18">
        <v>15473</v>
      </c>
      <c r="D332" s="26">
        <v>1586</v>
      </c>
      <c r="E332" s="27">
        <v>1586</v>
      </c>
      <c r="F332" s="23">
        <f t="shared" si="9"/>
        <v>100</v>
      </c>
    </row>
    <row r="333" spans="1:6">
      <c r="A333" s="30" t="s">
        <v>16</v>
      </c>
      <c r="B333" s="28" t="s">
        <v>179</v>
      </c>
      <c r="C333" s="18">
        <v>8336</v>
      </c>
      <c r="D333" s="26">
        <v>7276</v>
      </c>
      <c r="E333" s="27">
        <v>5289</v>
      </c>
      <c r="F333" s="23">
        <f t="shared" si="9"/>
        <v>72.691039032435398</v>
      </c>
    </row>
    <row r="334" spans="1:6">
      <c r="A334" s="30" t="s">
        <v>12</v>
      </c>
      <c r="B334" s="28" t="s">
        <v>180</v>
      </c>
      <c r="C334" s="18">
        <v>1808</v>
      </c>
      <c r="D334" s="26">
        <v>1905</v>
      </c>
      <c r="E334" s="27">
        <v>1301</v>
      </c>
      <c r="F334" s="23">
        <f t="shared" si="9"/>
        <v>68.29396325459318</v>
      </c>
    </row>
    <row r="335" spans="1:6">
      <c r="A335" s="30" t="s">
        <v>113</v>
      </c>
      <c r="B335" s="28" t="s">
        <v>181</v>
      </c>
      <c r="C335" s="18">
        <v>0</v>
      </c>
      <c r="D335" s="26">
        <v>1506</v>
      </c>
      <c r="E335" s="27">
        <v>455</v>
      </c>
      <c r="F335" s="23">
        <f t="shared" si="9"/>
        <v>30.212483399734396</v>
      </c>
    </row>
    <row r="336" spans="1:6">
      <c r="A336" s="30" t="s">
        <v>268</v>
      </c>
      <c r="B336" s="28"/>
      <c r="C336" s="22">
        <f>C337+C348</f>
        <v>0</v>
      </c>
      <c r="D336" s="22">
        <f>D337+D348</f>
        <v>6731</v>
      </c>
      <c r="E336" s="22">
        <f>E337+E348</f>
        <v>6046</v>
      </c>
      <c r="F336" s="23">
        <f t="shared" si="9"/>
        <v>89.823206061506454</v>
      </c>
    </row>
    <row r="337" spans="1:6" s="62" customFormat="1" ht="15.75">
      <c r="A337" s="59" t="s">
        <v>262</v>
      </c>
      <c r="B337" s="60"/>
      <c r="C337" s="56">
        <f>SUM(C338:C344)</f>
        <v>0</v>
      </c>
      <c r="D337" s="56">
        <f>SUM(D338:D344)</f>
        <v>4107</v>
      </c>
      <c r="E337" s="56">
        <f>SUM(E338:E344)</f>
        <v>3606</v>
      </c>
      <c r="F337" s="23">
        <f t="shared" si="9"/>
        <v>87.801314828341859</v>
      </c>
    </row>
    <row r="338" spans="1:6">
      <c r="A338" s="30" t="s">
        <v>110</v>
      </c>
      <c r="B338" s="28" t="s">
        <v>56</v>
      </c>
      <c r="C338" s="18">
        <v>0</v>
      </c>
      <c r="D338" s="26">
        <v>1650</v>
      </c>
      <c r="E338" s="27">
        <v>1650</v>
      </c>
      <c r="F338" s="23">
        <f>E338/D338%</f>
        <v>100</v>
      </c>
    </row>
    <row r="339" spans="1:6">
      <c r="A339" s="30" t="s">
        <v>15</v>
      </c>
      <c r="B339" s="28" t="s">
        <v>53</v>
      </c>
      <c r="C339" s="18">
        <v>0</v>
      </c>
      <c r="D339" s="27">
        <v>0</v>
      </c>
      <c r="E339" s="27">
        <v>0</v>
      </c>
      <c r="F339" s="23" t="s">
        <v>0</v>
      </c>
    </row>
    <row r="340" spans="1:6">
      <c r="A340" s="30" t="s">
        <v>16</v>
      </c>
      <c r="B340" s="28" t="s">
        <v>179</v>
      </c>
      <c r="C340" s="18">
        <v>0</v>
      </c>
      <c r="D340" s="27">
        <v>225</v>
      </c>
      <c r="E340" s="27">
        <v>225</v>
      </c>
      <c r="F340" s="23" t="s">
        <v>0</v>
      </c>
    </row>
    <row r="341" spans="1:6">
      <c r="A341" s="30" t="s">
        <v>148</v>
      </c>
      <c r="B341" s="28" t="s">
        <v>182</v>
      </c>
      <c r="C341" s="29">
        <v>0</v>
      </c>
      <c r="D341" s="29">
        <v>65</v>
      </c>
      <c r="E341" s="29">
        <v>65</v>
      </c>
      <c r="F341" s="23">
        <f>E341/D341%</f>
        <v>100</v>
      </c>
    </row>
    <row r="342" spans="1:6">
      <c r="A342" s="30" t="s">
        <v>12</v>
      </c>
      <c r="B342" s="28" t="s">
        <v>180</v>
      </c>
      <c r="C342" s="18">
        <v>0</v>
      </c>
      <c r="D342" s="27">
        <v>60</v>
      </c>
      <c r="E342" s="27">
        <v>60</v>
      </c>
      <c r="F342" s="23" t="s">
        <v>0</v>
      </c>
    </row>
    <row r="343" spans="1:6">
      <c r="A343" s="30" t="s">
        <v>113</v>
      </c>
      <c r="B343" s="28" t="s">
        <v>181</v>
      </c>
      <c r="C343" s="18">
        <v>0</v>
      </c>
      <c r="D343" s="27">
        <v>50</v>
      </c>
      <c r="E343" s="27">
        <v>50</v>
      </c>
      <c r="F343" s="23" t="s">
        <v>0</v>
      </c>
    </row>
    <row r="344" spans="1:6">
      <c r="A344" s="30" t="s">
        <v>90</v>
      </c>
      <c r="B344" s="28" t="s">
        <v>91</v>
      </c>
      <c r="C344" s="29">
        <f>SUM(C345:C347)</f>
        <v>0</v>
      </c>
      <c r="D344" s="29">
        <f>SUM(D345:D347)</f>
        <v>2057</v>
      </c>
      <c r="E344" s="29">
        <f>SUM(E345:E347)</f>
        <v>1556</v>
      </c>
      <c r="F344" s="23">
        <f t="shared" si="9"/>
        <v>75.644141954302384</v>
      </c>
    </row>
    <row r="345" spans="1:6">
      <c r="A345" s="30" t="s">
        <v>111</v>
      </c>
      <c r="B345" s="28" t="s">
        <v>162</v>
      </c>
      <c r="C345" s="18">
        <v>0</v>
      </c>
      <c r="D345" s="27">
        <v>0</v>
      </c>
      <c r="E345" s="27">
        <v>0</v>
      </c>
      <c r="F345" s="23" t="s">
        <v>0</v>
      </c>
    </row>
    <row r="346" spans="1:6">
      <c r="A346" s="30" t="s">
        <v>38</v>
      </c>
      <c r="B346" s="28" t="s">
        <v>75</v>
      </c>
      <c r="C346" s="29">
        <v>0</v>
      </c>
      <c r="D346" s="29">
        <v>2057</v>
      </c>
      <c r="E346" s="27">
        <v>1556</v>
      </c>
      <c r="F346" s="23">
        <f t="shared" si="9"/>
        <v>75.644141954302384</v>
      </c>
    </row>
    <row r="347" spans="1:6">
      <c r="A347" s="24" t="s">
        <v>133</v>
      </c>
      <c r="B347" s="28" t="s">
        <v>132</v>
      </c>
      <c r="C347" s="18"/>
      <c r="D347" s="27">
        <v>0</v>
      </c>
      <c r="E347" s="27">
        <v>0</v>
      </c>
      <c r="F347" s="23" t="s">
        <v>0</v>
      </c>
    </row>
    <row r="348" spans="1:6" s="62" customFormat="1" ht="15.75">
      <c r="A348" s="59" t="s">
        <v>263</v>
      </c>
      <c r="B348" s="60"/>
      <c r="C348" s="56">
        <f t="shared" ref="C348:E349" si="11">C349</f>
        <v>0</v>
      </c>
      <c r="D348" s="56">
        <f t="shared" si="11"/>
        <v>2624</v>
      </c>
      <c r="E348" s="56">
        <f t="shared" si="11"/>
        <v>2440</v>
      </c>
      <c r="F348" s="23">
        <f t="shared" si="9"/>
        <v>92.987804878048792</v>
      </c>
    </row>
    <row r="349" spans="1:6">
      <c r="A349" s="30" t="s">
        <v>90</v>
      </c>
      <c r="B349" s="28" t="s">
        <v>91</v>
      </c>
      <c r="C349" s="29">
        <f t="shared" si="11"/>
        <v>0</v>
      </c>
      <c r="D349" s="29">
        <f t="shared" si="11"/>
        <v>2624</v>
      </c>
      <c r="E349" s="29">
        <f t="shared" si="11"/>
        <v>2440</v>
      </c>
      <c r="F349" s="23">
        <f t="shared" si="9"/>
        <v>92.987804878048792</v>
      </c>
    </row>
    <row r="350" spans="1:6">
      <c r="A350" s="30" t="s">
        <v>38</v>
      </c>
      <c r="B350" s="28" t="s">
        <v>75</v>
      </c>
      <c r="C350" s="29">
        <v>0</v>
      </c>
      <c r="D350" s="29">
        <v>2624</v>
      </c>
      <c r="E350" s="27">
        <v>2440</v>
      </c>
      <c r="F350" s="23">
        <f t="shared" si="9"/>
        <v>92.987804878048792</v>
      </c>
    </row>
    <row r="351" spans="1:6" s="62" customFormat="1" ht="15.75">
      <c r="A351" s="59" t="s">
        <v>171</v>
      </c>
      <c r="B351" s="60"/>
      <c r="C351" s="61">
        <f>SUM(C352:C356)</f>
        <v>2227</v>
      </c>
      <c r="D351" s="61">
        <f>SUM(D352:D356)</f>
        <v>7646</v>
      </c>
      <c r="E351" s="61">
        <f>SUM(E352:E356)</f>
        <v>7326</v>
      </c>
      <c r="F351" s="23">
        <f t="shared" si="9"/>
        <v>95.814805126863732</v>
      </c>
    </row>
    <row r="352" spans="1:6">
      <c r="A352" s="30" t="s">
        <v>252</v>
      </c>
      <c r="B352" s="28" t="s">
        <v>56</v>
      </c>
      <c r="C352" s="18">
        <v>1853</v>
      </c>
      <c r="D352" s="26">
        <v>3775</v>
      </c>
      <c r="E352" s="27">
        <v>3510</v>
      </c>
      <c r="F352" s="23">
        <f t="shared" si="9"/>
        <v>92.980132450331126</v>
      </c>
    </row>
    <row r="353" spans="1:6">
      <c r="A353" s="30" t="s">
        <v>15</v>
      </c>
      <c r="B353" s="28" t="s">
        <v>53</v>
      </c>
      <c r="C353" s="18">
        <v>0</v>
      </c>
      <c r="D353" s="27">
        <v>3112</v>
      </c>
      <c r="E353" s="27">
        <v>3112</v>
      </c>
      <c r="F353" s="23" t="s">
        <v>0</v>
      </c>
    </row>
    <row r="354" spans="1:6">
      <c r="A354" s="30" t="s">
        <v>16</v>
      </c>
      <c r="B354" s="28" t="s">
        <v>179</v>
      </c>
      <c r="C354" s="18">
        <v>307</v>
      </c>
      <c r="D354" s="26">
        <v>543</v>
      </c>
      <c r="E354" s="27">
        <v>532</v>
      </c>
      <c r="F354" s="23">
        <f t="shared" si="9"/>
        <v>97.974217311233886</v>
      </c>
    </row>
    <row r="355" spans="1:6">
      <c r="A355" s="30" t="s">
        <v>12</v>
      </c>
      <c r="B355" s="28" t="s">
        <v>180</v>
      </c>
      <c r="C355" s="18">
        <v>67</v>
      </c>
      <c r="D355" s="26">
        <v>136</v>
      </c>
      <c r="E355" s="27">
        <v>130</v>
      </c>
      <c r="F355" s="23">
        <f t="shared" si="9"/>
        <v>95.588235294117638</v>
      </c>
    </row>
    <row r="356" spans="1:6">
      <c r="A356" s="30" t="s">
        <v>113</v>
      </c>
      <c r="B356" s="28" t="s">
        <v>181</v>
      </c>
      <c r="C356" s="18">
        <v>0</v>
      </c>
      <c r="D356" s="26">
        <v>80</v>
      </c>
      <c r="E356" s="27">
        <v>42</v>
      </c>
      <c r="F356" s="23">
        <f>E356/D356%</f>
        <v>52.5</v>
      </c>
    </row>
    <row r="357" spans="1:6">
      <c r="A357" s="30" t="s">
        <v>267</v>
      </c>
      <c r="B357" s="28"/>
      <c r="C357" s="22">
        <f>C358+C363+C365+C372</f>
        <v>6371</v>
      </c>
      <c r="D357" s="22">
        <f>D358+D363+D365+D372</f>
        <v>33315</v>
      </c>
      <c r="E357" s="22">
        <f>E358+E363+E365+E372</f>
        <v>28689</v>
      </c>
      <c r="F357" s="23">
        <f t="shared" si="9"/>
        <v>86.114362899594781</v>
      </c>
    </row>
    <row r="358" spans="1:6" s="58" customFormat="1" ht="15.75">
      <c r="A358" s="54" t="s">
        <v>159</v>
      </c>
      <c r="B358" s="55"/>
      <c r="C358" s="56">
        <f>SUM(C359:C362)</f>
        <v>6371</v>
      </c>
      <c r="D358" s="57">
        <f>SUM(D359:D362)</f>
        <v>6371</v>
      </c>
      <c r="E358" s="57">
        <f>SUM(E359:E362)</f>
        <v>2620</v>
      </c>
      <c r="F358" s="23">
        <f t="shared" si="9"/>
        <v>41.123842410924503</v>
      </c>
    </row>
    <row r="359" spans="1:6">
      <c r="A359" s="30" t="s">
        <v>15</v>
      </c>
      <c r="B359" s="28" t="s">
        <v>53</v>
      </c>
      <c r="C359" s="18">
        <v>5300</v>
      </c>
      <c r="D359" s="27">
        <v>5300</v>
      </c>
      <c r="E359" s="27">
        <v>2114</v>
      </c>
      <c r="F359" s="23">
        <f t="shared" si="9"/>
        <v>39.886792452830186</v>
      </c>
    </row>
    <row r="360" spans="1:6">
      <c r="A360" s="30" t="s">
        <v>16</v>
      </c>
      <c r="B360" s="28" t="s">
        <v>179</v>
      </c>
      <c r="C360" s="18">
        <v>880</v>
      </c>
      <c r="D360" s="27">
        <v>642</v>
      </c>
      <c r="E360" s="27">
        <v>131</v>
      </c>
      <c r="F360" s="23">
        <f t="shared" si="9"/>
        <v>20.404984423676012</v>
      </c>
    </row>
    <row r="361" spans="1:6">
      <c r="A361" s="30" t="s">
        <v>12</v>
      </c>
      <c r="B361" s="28" t="s">
        <v>180</v>
      </c>
      <c r="C361" s="18">
        <v>191</v>
      </c>
      <c r="D361" s="27">
        <v>366</v>
      </c>
      <c r="E361" s="27">
        <v>366</v>
      </c>
      <c r="F361" s="23">
        <f t="shared" si="9"/>
        <v>100</v>
      </c>
    </row>
    <row r="362" spans="1:6">
      <c r="A362" s="30" t="s">
        <v>113</v>
      </c>
      <c r="B362" s="28" t="s">
        <v>181</v>
      </c>
      <c r="C362" s="18">
        <v>0</v>
      </c>
      <c r="D362" s="27">
        <v>63</v>
      </c>
      <c r="E362" s="27">
        <v>9</v>
      </c>
      <c r="F362" s="23">
        <f t="shared" si="9"/>
        <v>14.285714285714286</v>
      </c>
    </row>
    <row r="363" spans="1:6" s="58" customFormat="1" ht="15.75">
      <c r="A363" s="54" t="s">
        <v>264</v>
      </c>
      <c r="B363" s="55" t="s">
        <v>0</v>
      </c>
      <c r="C363" s="57">
        <f>C364</f>
        <v>0</v>
      </c>
      <c r="D363" s="57">
        <f>D364</f>
        <v>20380</v>
      </c>
      <c r="E363" s="57">
        <f>E364</f>
        <v>20380</v>
      </c>
      <c r="F363" s="23">
        <f t="shared" si="9"/>
        <v>100</v>
      </c>
    </row>
    <row r="364" spans="1:6">
      <c r="A364" s="30" t="s">
        <v>25</v>
      </c>
      <c r="B364" s="28" t="s">
        <v>84</v>
      </c>
      <c r="C364" s="27">
        <v>0</v>
      </c>
      <c r="D364" s="26">
        <v>20380</v>
      </c>
      <c r="E364" s="27">
        <v>20380</v>
      </c>
      <c r="F364" s="23">
        <f t="shared" si="9"/>
        <v>100</v>
      </c>
    </row>
    <row r="365" spans="1:6" s="58" customFormat="1" ht="15.75">
      <c r="A365" s="54" t="s">
        <v>265</v>
      </c>
      <c r="B365" s="55" t="s">
        <v>0</v>
      </c>
      <c r="C365" s="57">
        <f>C366+C367</f>
        <v>0</v>
      </c>
      <c r="D365" s="57">
        <f>D366+D367</f>
        <v>4409</v>
      </c>
      <c r="E365" s="57">
        <f>E366+E367</f>
        <v>3609</v>
      </c>
      <c r="F365" s="23">
        <f t="shared" si="9"/>
        <v>81.855295985484233</v>
      </c>
    </row>
    <row r="366" spans="1:6" s="58" customFormat="1" ht="15.75">
      <c r="A366" s="30" t="s">
        <v>15</v>
      </c>
      <c r="B366" s="28" t="s">
        <v>53</v>
      </c>
      <c r="C366" s="18">
        <v>0</v>
      </c>
      <c r="D366" s="27">
        <v>0</v>
      </c>
      <c r="E366" s="27">
        <v>0</v>
      </c>
      <c r="F366" s="23" t="s">
        <v>0</v>
      </c>
    </row>
    <row r="367" spans="1:6">
      <c r="A367" s="30" t="s">
        <v>90</v>
      </c>
      <c r="B367" s="28" t="s">
        <v>91</v>
      </c>
      <c r="C367" s="29">
        <f>SUM(C368:C371)</f>
        <v>0</v>
      </c>
      <c r="D367" s="29">
        <f>SUM(D368:D371)</f>
        <v>4409</v>
      </c>
      <c r="E367" s="29">
        <f>SUM(E368:E371)</f>
        <v>3609</v>
      </c>
      <c r="F367" s="23">
        <f t="shared" ref="F367:F434" si="12">E367/D367%</f>
        <v>81.855295985484233</v>
      </c>
    </row>
    <row r="368" spans="1:6">
      <c r="A368" s="30" t="s">
        <v>21</v>
      </c>
      <c r="B368" s="28" t="s">
        <v>141</v>
      </c>
      <c r="C368" s="22">
        <v>0</v>
      </c>
      <c r="D368" s="29">
        <v>2008</v>
      </c>
      <c r="E368" s="29">
        <v>2008</v>
      </c>
      <c r="F368" s="23">
        <f t="shared" si="12"/>
        <v>100.00000000000001</v>
      </c>
    </row>
    <row r="369" spans="1:6">
      <c r="A369" s="30" t="s">
        <v>69</v>
      </c>
      <c r="B369" s="28" t="s">
        <v>138</v>
      </c>
      <c r="C369" s="22">
        <v>0</v>
      </c>
      <c r="D369" s="29">
        <v>1401</v>
      </c>
      <c r="E369" s="29">
        <v>601</v>
      </c>
      <c r="F369" s="23">
        <f t="shared" si="12"/>
        <v>42.897930049964309</v>
      </c>
    </row>
    <row r="370" spans="1:6">
      <c r="A370" s="30" t="s">
        <v>38</v>
      </c>
      <c r="B370" s="28" t="s">
        <v>115</v>
      </c>
      <c r="C370" s="18">
        <v>0</v>
      </c>
      <c r="D370" s="27">
        <v>1000</v>
      </c>
      <c r="E370" s="27">
        <v>1000</v>
      </c>
      <c r="F370" s="23">
        <f t="shared" si="12"/>
        <v>100</v>
      </c>
    </row>
    <row r="371" spans="1:6">
      <c r="A371" s="30" t="s">
        <v>39</v>
      </c>
      <c r="B371" s="28" t="s">
        <v>116</v>
      </c>
      <c r="C371" s="18">
        <v>0</v>
      </c>
      <c r="D371" s="27">
        <v>0</v>
      </c>
      <c r="E371" s="27">
        <v>0</v>
      </c>
      <c r="F371" s="23" t="s">
        <v>0</v>
      </c>
    </row>
    <row r="372" spans="1:6" ht="15.75">
      <c r="A372" s="54" t="s">
        <v>266</v>
      </c>
      <c r="B372" s="28"/>
      <c r="C372" s="22">
        <f>C373</f>
        <v>0</v>
      </c>
      <c r="D372" s="22">
        <f>D373</f>
        <v>2155</v>
      </c>
      <c r="E372" s="22">
        <f>E373</f>
        <v>2080</v>
      </c>
      <c r="F372" s="23">
        <f t="shared" si="12"/>
        <v>96.519721577726216</v>
      </c>
    </row>
    <row r="373" spans="1:6">
      <c r="A373" s="30" t="s">
        <v>90</v>
      </c>
      <c r="B373" s="28" t="s">
        <v>91</v>
      </c>
      <c r="C373" s="29">
        <f>SUM(C374:C375)</f>
        <v>0</v>
      </c>
      <c r="D373" s="29">
        <f>SUM(D374:D375)</f>
        <v>2155</v>
      </c>
      <c r="E373" s="29">
        <f>SUM(E374:E375)</f>
        <v>2080</v>
      </c>
      <c r="F373" s="23">
        <f t="shared" si="12"/>
        <v>96.519721577726216</v>
      </c>
    </row>
    <row r="374" spans="1:6">
      <c r="A374" s="30" t="s">
        <v>38</v>
      </c>
      <c r="B374" s="28" t="s">
        <v>115</v>
      </c>
      <c r="C374" s="18">
        <v>0</v>
      </c>
      <c r="D374" s="27">
        <v>2080</v>
      </c>
      <c r="E374" s="27">
        <v>2080</v>
      </c>
      <c r="F374" s="23">
        <f t="shared" si="12"/>
        <v>100</v>
      </c>
    </row>
    <row r="375" spans="1:6">
      <c r="A375" s="30" t="s">
        <v>133</v>
      </c>
      <c r="B375" s="28" t="s">
        <v>132</v>
      </c>
      <c r="C375" s="18">
        <v>0</v>
      </c>
      <c r="D375" s="27">
        <v>75</v>
      </c>
      <c r="E375" s="27">
        <v>0</v>
      </c>
      <c r="F375" s="23">
        <f t="shared" si="12"/>
        <v>0</v>
      </c>
    </row>
    <row r="376" spans="1:6" s="62" customFormat="1" ht="15.75">
      <c r="A376" s="59" t="s">
        <v>272</v>
      </c>
      <c r="B376" s="60" t="s">
        <v>0</v>
      </c>
      <c r="C376" s="56">
        <f>C377</f>
        <v>0</v>
      </c>
      <c r="D376" s="56">
        <f>D377</f>
        <v>21602</v>
      </c>
      <c r="E376" s="56">
        <f>E377</f>
        <v>21602</v>
      </c>
      <c r="F376" s="23">
        <f>E376/D376%</f>
        <v>100</v>
      </c>
    </row>
    <row r="377" spans="1:6">
      <c r="A377" s="30"/>
      <c r="B377" s="28" t="s">
        <v>273</v>
      </c>
      <c r="C377" s="18">
        <v>0</v>
      </c>
      <c r="D377" s="27">
        <v>21602</v>
      </c>
      <c r="E377" s="27">
        <v>21602</v>
      </c>
      <c r="F377" s="23"/>
    </row>
    <row r="378" spans="1:6" s="62" customFormat="1" ht="15.75">
      <c r="A378" s="59" t="s">
        <v>240</v>
      </c>
      <c r="B378" s="60" t="s">
        <v>0</v>
      </c>
      <c r="C378" s="56">
        <f>C379</f>
        <v>3988</v>
      </c>
      <c r="D378" s="56">
        <f>D379</f>
        <v>3988</v>
      </c>
      <c r="E378" s="56">
        <f>E379</f>
        <v>1580</v>
      </c>
      <c r="F378" s="23">
        <f t="shared" si="12"/>
        <v>39.618856569709124</v>
      </c>
    </row>
    <row r="379" spans="1:6">
      <c r="A379" s="30" t="s">
        <v>90</v>
      </c>
      <c r="B379" s="28" t="s">
        <v>91</v>
      </c>
      <c r="C379" s="29">
        <f>SUM(C380:C384)</f>
        <v>3988</v>
      </c>
      <c r="D379" s="29">
        <f>SUM(D380:D384)</f>
        <v>3988</v>
      </c>
      <c r="E379" s="29">
        <f>SUM(E380:E384)</f>
        <v>1580</v>
      </c>
      <c r="F379" s="23">
        <f t="shared" si="12"/>
        <v>39.618856569709124</v>
      </c>
    </row>
    <row r="380" spans="1:6">
      <c r="A380" s="30" t="s">
        <v>37</v>
      </c>
      <c r="B380" s="28" t="s">
        <v>96</v>
      </c>
      <c r="C380" s="22">
        <v>0</v>
      </c>
      <c r="D380" s="29">
        <v>0</v>
      </c>
      <c r="E380" s="29">
        <v>0</v>
      </c>
      <c r="F380" s="23" t="s">
        <v>0</v>
      </c>
    </row>
    <row r="381" spans="1:6">
      <c r="A381" s="30" t="s">
        <v>38</v>
      </c>
      <c r="B381" s="28" t="s">
        <v>115</v>
      </c>
      <c r="C381" s="22">
        <v>0</v>
      </c>
      <c r="D381" s="29">
        <v>0</v>
      </c>
      <c r="E381" s="29">
        <v>0</v>
      </c>
      <c r="F381" s="23" t="s">
        <v>0</v>
      </c>
    </row>
    <row r="382" spans="1:6">
      <c r="A382" s="30" t="s">
        <v>39</v>
      </c>
      <c r="B382" s="28" t="s">
        <v>116</v>
      </c>
      <c r="C382" s="18">
        <v>0</v>
      </c>
      <c r="D382" s="27">
        <v>0</v>
      </c>
      <c r="E382" s="27">
        <v>0</v>
      </c>
      <c r="F382" s="23" t="s">
        <v>0</v>
      </c>
    </row>
    <row r="383" spans="1:6">
      <c r="A383" s="30" t="s">
        <v>133</v>
      </c>
      <c r="B383" s="28" t="s">
        <v>132</v>
      </c>
      <c r="C383" s="18">
        <v>3988</v>
      </c>
      <c r="D383" s="27">
        <v>3988</v>
      </c>
      <c r="E383" s="27">
        <v>1580</v>
      </c>
      <c r="F383" s="23">
        <f t="shared" si="12"/>
        <v>39.618856569709124</v>
      </c>
    </row>
    <row r="384" spans="1:6">
      <c r="A384" s="30" t="s">
        <v>45</v>
      </c>
      <c r="B384" s="28" t="s">
        <v>167</v>
      </c>
      <c r="C384" s="18">
        <v>0</v>
      </c>
      <c r="D384" s="27">
        <v>0</v>
      </c>
      <c r="E384" s="27">
        <v>0</v>
      </c>
      <c r="F384" s="23" t="s">
        <v>0</v>
      </c>
    </row>
    <row r="385" spans="1:7">
      <c r="A385" s="30"/>
      <c r="B385" s="28"/>
      <c r="C385" s="18"/>
      <c r="D385" s="27"/>
      <c r="E385" s="27"/>
      <c r="F385" s="23" t="s">
        <v>0</v>
      </c>
    </row>
    <row r="386" spans="1:7" s="68" customFormat="1" ht="31.5">
      <c r="A386" s="65" t="s">
        <v>237</v>
      </c>
      <c r="B386" s="66"/>
      <c r="C386" s="67">
        <f>SUM(C387:C393)+C402+C403</f>
        <v>88422</v>
      </c>
      <c r="D386" s="67">
        <f>SUM(D387:D393)+D402+D403</f>
        <v>121890</v>
      </c>
      <c r="E386" s="67">
        <f>SUM(E387:E393)+E402+E403</f>
        <v>107880</v>
      </c>
      <c r="F386" s="23">
        <f t="shared" si="12"/>
        <v>88.506030027073578</v>
      </c>
    </row>
    <row r="387" spans="1:7">
      <c r="A387" s="30" t="s">
        <v>252</v>
      </c>
      <c r="B387" s="28" t="s">
        <v>56</v>
      </c>
      <c r="C387" s="29">
        <f>C331+C338+C352</f>
        <v>52072</v>
      </c>
      <c r="D387" s="29">
        <f>D331+D338+D352</f>
        <v>41810</v>
      </c>
      <c r="E387" s="29">
        <f>E331+E338+E352</f>
        <v>39166</v>
      </c>
      <c r="F387" s="23">
        <f t="shared" si="12"/>
        <v>93.676154030136331</v>
      </c>
      <c r="G387" s="34" t="s">
        <v>0</v>
      </c>
    </row>
    <row r="388" spans="1:7">
      <c r="A388" s="30" t="s">
        <v>15</v>
      </c>
      <c r="B388" s="28" t="s">
        <v>53</v>
      </c>
      <c r="C388" s="29">
        <f>C332+C339+C353+C359+C366</f>
        <v>20773</v>
      </c>
      <c r="D388" s="29">
        <f>D332+D339+D353+D359+D366</f>
        <v>9998</v>
      </c>
      <c r="E388" s="29">
        <f>E332+E339+E353+E359+E366</f>
        <v>6812</v>
      </c>
      <c r="F388" s="23">
        <f t="shared" si="12"/>
        <v>68.133626725345067</v>
      </c>
    </row>
    <row r="389" spans="1:7">
      <c r="A389" s="30" t="s">
        <v>16</v>
      </c>
      <c r="B389" s="28" t="s">
        <v>179</v>
      </c>
      <c r="C389" s="22">
        <f>C333+C354+C360</f>
        <v>9523</v>
      </c>
      <c r="D389" s="29">
        <f>D333+D340+D354+D360</f>
        <v>8686</v>
      </c>
      <c r="E389" s="29">
        <f>E333+E340+E354+E360</f>
        <v>6177</v>
      </c>
      <c r="F389" s="23">
        <f t="shared" si="12"/>
        <v>71.114437025097857</v>
      </c>
    </row>
    <row r="390" spans="1:7">
      <c r="A390" s="30" t="s">
        <v>148</v>
      </c>
      <c r="B390" s="28" t="s">
        <v>182</v>
      </c>
      <c r="C390" s="29">
        <f>C341</f>
        <v>0</v>
      </c>
      <c r="D390" s="29">
        <f>D341</f>
        <v>65</v>
      </c>
      <c r="E390" s="29">
        <f>E341</f>
        <v>65</v>
      </c>
      <c r="F390" s="23">
        <f t="shared" si="12"/>
        <v>100</v>
      </c>
    </row>
    <row r="391" spans="1:7">
      <c r="A391" s="30" t="s">
        <v>12</v>
      </c>
      <c r="B391" s="28" t="s">
        <v>180</v>
      </c>
      <c r="C391" s="29">
        <f>C334+C342+C355+C361</f>
        <v>2066</v>
      </c>
      <c r="D391" s="29">
        <f>D334+D342+D355+D361</f>
        <v>2467</v>
      </c>
      <c r="E391" s="29">
        <f>E334+E342+E355+E361</f>
        <v>1857</v>
      </c>
      <c r="F391" s="23">
        <f t="shared" si="12"/>
        <v>75.273611674098092</v>
      </c>
    </row>
    <row r="392" spans="1:7">
      <c r="A392" s="30" t="s">
        <v>113</v>
      </c>
      <c r="B392" s="28" t="s">
        <v>181</v>
      </c>
      <c r="C392" s="22">
        <f>C335+C356+C362</f>
        <v>0</v>
      </c>
      <c r="D392" s="22">
        <f>D335+D356+D362</f>
        <v>1649</v>
      </c>
      <c r="E392" s="22">
        <f>E335+E343+E356+E362</f>
        <v>556</v>
      </c>
      <c r="F392" s="23">
        <f t="shared" si="12"/>
        <v>33.717404487568224</v>
      </c>
    </row>
    <row r="393" spans="1:7">
      <c r="A393" s="30" t="s">
        <v>90</v>
      </c>
      <c r="B393" s="28" t="s">
        <v>91</v>
      </c>
      <c r="C393" s="29">
        <f>SUM(C394:C401)</f>
        <v>3988</v>
      </c>
      <c r="D393" s="29">
        <f>SUM(D394:D401)</f>
        <v>15233</v>
      </c>
      <c r="E393" s="29">
        <f>SUM(E394:E401)</f>
        <v>11265</v>
      </c>
      <c r="F393" s="23">
        <f t="shared" si="12"/>
        <v>73.951289962581228</v>
      </c>
    </row>
    <row r="394" spans="1:7">
      <c r="A394" s="30" t="s">
        <v>21</v>
      </c>
      <c r="B394" s="28" t="s">
        <v>141</v>
      </c>
      <c r="C394" s="29">
        <f t="shared" ref="C394:E395" si="13">C368</f>
        <v>0</v>
      </c>
      <c r="D394" s="29">
        <f t="shared" si="13"/>
        <v>2008</v>
      </c>
      <c r="E394" s="29">
        <f t="shared" si="13"/>
        <v>2008</v>
      </c>
      <c r="F394" s="23">
        <f t="shared" si="12"/>
        <v>100.00000000000001</v>
      </c>
    </row>
    <row r="395" spans="1:7">
      <c r="A395" s="30" t="s">
        <v>69</v>
      </c>
      <c r="B395" s="28" t="s">
        <v>138</v>
      </c>
      <c r="C395" s="29">
        <f t="shared" si="13"/>
        <v>0</v>
      </c>
      <c r="D395" s="29">
        <f t="shared" si="13"/>
        <v>1401</v>
      </c>
      <c r="E395" s="29">
        <f t="shared" si="13"/>
        <v>601</v>
      </c>
      <c r="F395" s="23">
        <f t="shared" si="12"/>
        <v>42.897930049964309</v>
      </c>
    </row>
    <row r="396" spans="1:7">
      <c r="A396" s="30" t="s">
        <v>37</v>
      </c>
      <c r="B396" s="28" t="s">
        <v>96</v>
      </c>
      <c r="C396" s="29">
        <f>C380</f>
        <v>0</v>
      </c>
      <c r="D396" s="29">
        <f>D380</f>
        <v>0</v>
      </c>
      <c r="E396" s="29">
        <f>E380</f>
        <v>0</v>
      </c>
      <c r="F396" s="23" t="s">
        <v>0</v>
      </c>
    </row>
    <row r="397" spans="1:7">
      <c r="A397" s="30" t="s">
        <v>111</v>
      </c>
      <c r="B397" s="28" t="s">
        <v>162</v>
      </c>
      <c r="C397" s="29">
        <f>C345</f>
        <v>0</v>
      </c>
      <c r="D397" s="29">
        <f>D345</f>
        <v>0</v>
      </c>
      <c r="E397" s="29">
        <f>E345</f>
        <v>0</v>
      </c>
      <c r="F397" s="23" t="s">
        <v>0</v>
      </c>
    </row>
    <row r="398" spans="1:7">
      <c r="A398" s="30" t="s">
        <v>38</v>
      </c>
      <c r="B398" s="28" t="s">
        <v>115</v>
      </c>
      <c r="C398" s="29">
        <f>C346+C350+C370+C374+C381</f>
        <v>0</v>
      </c>
      <c r="D398" s="29">
        <f>D346+D350+D370+D374+D381</f>
        <v>7761</v>
      </c>
      <c r="E398" s="29">
        <f>E346+E350+E370+E374+E381</f>
        <v>7076</v>
      </c>
      <c r="F398" s="23">
        <f t="shared" si="12"/>
        <v>91.173817806983635</v>
      </c>
    </row>
    <row r="399" spans="1:7">
      <c r="A399" s="30" t="s">
        <v>39</v>
      </c>
      <c r="B399" s="28" t="s">
        <v>116</v>
      </c>
      <c r="C399" s="29">
        <f>C371+C382</f>
        <v>0</v>
      </c>
      <c r="D399" s="29">
        <f>D371+D382</f>
        <v>0</v>
      </c>
      <c r="E399" s="29">
        <f>E371+E382</f>
        <v>0</v>
      </c>
      <c r="F399" s="23" t="s">
        <v>0</v>
      </c>
    </row>
    <row r="400" spans="1:7">
      <c r="A400" s="30" t="s">
        <v>133</v>
      </c>
      <c r="B400" s="28" t="s">
        <v>132</v>
      </c>
      <c r="C400" s="29">
        <f>C347+C375+C383</f>
        <v>3988</v>
      </c>
      <c r="D400" s="29">
        <f>D347+D375+D383</f>
        <v>4063</v>
      </c>
      <c r="E400" s="29">
        <f>E347+E375+E383</f>
        <v>1580</v>
      </c>
      <c r="F400" s="23">
        <f>E400/D400%</f>
        <v>38.887521535810976</v>
      </c>
    </row>
    <row r="401" spans="1:9">
      <c r="A401" s="30" t="s">
        <v>45</v>
      </c>
      <c r="B401" s="28" t="s">
        <v>167</v>
      </c>
      <c r="C401" s="29">
        <f>C384</f>
        <v>0</v>
      </c>
      <c r="D401" s="29">
        <f>D384</f>
        <v>0</v>
      </c>
      <c r="E401" s="29">
        <f>E384</f>
        <v>0</v>
      </c>
      <c r="F401" s="23" t="s">
        <v>0</v>
      </c>
    </row>
    <row r="402" spans="1:9">
      <c r="A402" s="30"/>
      <c r="B402" s="28" t="s">
        <v>273</v>
      </c>
      <c r="C402" s="18">
        <f>C377</f>
        <v>0</v>
      </c>
      <c r="D402" s="29">
        <f>D376</f>
        <v>21602</v>
      </c>
      <c r="E402" s="29">
        <f>E376</f>
        <v>21602</v>
      </c>
      <c r="F402" s="23"/>
    </row>
    <row r="403" spans="1:9">
      <c r="A403" s="30" t="s">
        <v>25</v>
      </c>
      <c r="B403" s="28" t="s">
        <v>84</v>
      </c>
      <c r="C403" s="27">
        <f>C364</f>
        <v>0</v>
      </c>
      <c r="D403" s="27">
        <f>D364</f>
        <v>20380</v>
      </c>
      <c r="E403" s="27">
        <f>E364</f>
        <v>20380</v>
      </c>
      <c r="F403" s="23">
        <f t="shared" si="12"/>
        <v>100</v>
      </c>
    </row>
    <row r="404" spans="1:9">
      <c r="A404" s="31" t="s">
        <v>123</v>
      </c>
      <c r="B404" s="21"/>
      <c r="C404" s="18"/>
      <c r="D404" s="26"/>
      <c r="E404" s="27"/>
      <c r="F404" s="23" t="s">
        <v>0</v>
      </c>
      <c r="I404" s="35"/>
    </row>
    <row r="405" spans="1:9" s="64" customFormat="1" ht="15.75">
      <c r="A405" s="72" t="s">
        <v>147</v>
      </c>
      <c r="B405" s="66"/>
      <c r="C405" s="67">
        <f>C406+C425</f>
        <v>317053</v>
      </c>
      <c r="D405" s="67">
        <f>D406+D425</f>
        <v>347954</v>
      </c>
      <c r="E405" s="67">
        <f>E406+E425</f>
        <v>347123</v>
      </c>
      <c r="F405" s="23">
        <f t="shared" si="12"/>
        <v>99.761175327773216</v>
      </c>
      <c r="I405" s="73"/>
    </row>
    <row r="406" spans="1:9" s="62" customFormat="1" ht="15.75">
      <c r="A406" s="59" t="s">
        <v>121</v>
      </c>
      <c r="B406" s="60"/>
      <c r="C406" s="56">
        <f>C407+C420+C421+C422+C423</f>
        <v>278536</v>
      </c>
      <c r="D406" s="56">
        <f>D407+D420+D421+D422+D423+D424</f>
        <v>311937</v>
      </c>
      <c r="E406" s="56">
        <f>E407+E420+E421+E422+E423+E424</f>
        <v>311937</v>
      </c>
      <c r="F406" s="23">
        <f t="shared" si="12"/>
        <v>100</v>
      </c>
      <c r="I406" s="69"/>
    </row>
    <row r="407" spans="1:9">
      <c r="A407" s="24" t="s">
        <v>90</v>
      </c>
      <c r="B407" s="28" t="s">
        <v>91</v>
      </c>
      <c r="C407" s="27">
        <f>SUM(C408:C419)</f>
        <v>236600</v>
      </c>
      <c r="D407" s="27">
        <f>SUM(D408:D419)</f>
        <v>274366</v>
      </c>
      <c r="E407" s="27">
        <f>SUM(E408:E419)</f>
        <v>274366</v>
      </c>
      <c r="F407" s="23">
        <f t="shared" si="12"/>
        <v>100</v>
      </c>
      <c r="I407" s="35"/>
    </row>
    <row r="408" spans="1:9">
      <c r="A408" s="24" t="s">
        <v>37</v>
      </c>
      <c r="B408" s="28" t="s">
        <v>40</v>
      </c>
      <c r="C408" s="27">
        <v>9000</v>
      </c>
      <c r="D408" s="26">
        <v>7275</v>
      </c>
      <c r="E408" s="27">
        <v>7275</v>
      </c>
      <c r="F408" s="23">
        <f t="shared" si="12"/>
        <v>100</v>
      </c>
      <c r="I408" s="35"/>
    </row>
    <row r="409" spans="1:9">
      <c r="A409" s="24" t="s">
        <v>38</v>
      </c>
      <c r="B409" s="28" t="s">
        <v>42</v>
      </c>
      <c r="C409" s="27">
        <v>50000</v>
      </c>
      <c r="D409" s="26">
        <v>49130</v>
      </c>
      <c r="E409" s="27">
        <v>49130</v>
      </c>
      <c r="F409" s="23">
        <f t="shared" si="12"/>
        <v>100</v>
      </c>
      <c r="I409" s="35"/>
    </row>
    <row r="410" spans="1:9">
      <c r="A410" s="24" t="s">
        <v>39</v>
      </c>
      <c r="B410" s="28" t="s">
        <v>43</v>
      </c>
      <c r="C410" s="27">
        <v>65000</v>
      </c>
      <c r="D410" s="26">
        <v>73645</v>
      </c>
      <c r="E410" s="27">
        <v>73645</v>
      </c>
      <c r="F410" s="23">
        <f t="shared" si="12"/>
        <v>100</v>
      </c>
      <c r="I410" s="35"/>
    </row>
    <row r="411" spans="1:9">
      <c r="A411" s="24" t="s">
        <v>133</v>
      </c>
      <c r="B411" s="28" t="s">
        <v>132</v>
      </c>
      <c r="C411" s="27">
        <v>64831</v>
      </c>
      <c r="D411" s="26">
        <v>96710</v>
      </c>
      <c r="E411" s="27">
        <v>96710</v>
      </c>
      <c r="F411" s="23">
        <f t="shared" si="12"/>
        <v>100</v>
      </c>
      <c r="I411" s="35"/>
    </row>
    <row r="412" spans="1:9">
      <c r="A412" s="24" t="s">
        <v>18</v>
      </c>
      <c r="B412" s="28" t="s">
        <v>44</v>
      </c>
      <c r="C412" s="27">
        <v>10000</v>
      </c>
      <c r="D412" s="26">
        <v>6484</v>
      </c>
      <c r="E412" s="27">
        <v>6484</v>
      </c>
      <c r="F412" s="23">
        <f t="shared" si="12"/>
        <v>100</v>
      </c>
    </row>
    <row r="413" spans="1:9">
      <c r="A413" s="24" t="s">
        <v>28</v>
      </c>
      <c r="B413" s="28" t="s">
        <v>48</v>
      </c>
      <c r="C413" s="27">
        <v>2000</v>
      </c>
      <c r="D413" s="26">
        <v>10405</v>
      </c>
      <c r="E413" s="27">
        <v>10405</v>
      </c>
      <c r="F413" s="23">
        <f t="shared" si="12"/>
        <v>100</v>
      </c>
    </row>
    <row r="414" spans="1:9">
      <c r="A414" s="24" t="s">
        <v>59</v>
      </c>
      <c r="B414" s="28" t="s">
        <v>41</v>
      </c>
      <c r="C414" s="27">
        <v>9000</v>
      </c>
      <c r="D414" s="26">
        <v>10594</v>
      </c>
      <c r="E414" s="27">
        <v>10594</v>
      </c>
      <c r="F414" s="23">
        <f t="shared" si="12"/>
        <v>100</v>
      </c>
    </row>
    <row r="415" spans="1:9">
      <c r="A415" s="24" t="s">
        <v>100</v>
      </c>
      <c r="B415" s="28" t="s">
        <v>101</v>
      </c>
      <c r="C415" s="27">
        <v>2000</v>
      </c>
      <c r="D415" s="26">
        <v>1160</v>
      </c>
      <c r="E415" s="27">
        <v>1160</v>
      </c>
      <c r="F415" s="23">
        <f t="shared" si="12"/>
        <v>100</v>
      </c>
    </row>
    <row r="416" spans="1:9">
      <c r="A416" s="24" t="s">
        <v>55</v>
      </c>
      <c r="B416" s="28" t="s">
        <v>49</v>
      </c>
      <c r="C416" s="27">
        <v>6000</v>
      </c>
      <c r="D416" s="26">
        <v>5173</v>
      </c>
      <c r="E416" s="27">
        <v>5173</v>
      </c>
      <c r="F416" s="23">
        <f t="shared" si="12"/>
        <v>100</v>
      </c>
    </row>
    <row r="417" spans="1:6">
      <c r="A417" s="24" t="s">
        <v>45</v>
      </c>
      <c r="B417" s="28" t="s">
        <v>46</v>
      </c>
      <c r="C417" s="27">
        <v>8769</v>
      </c>
      <c r="D417" s="26">
        <v>7903</v>
      </c>
      <c r="E417" s="27">
        <v>7903</v>
      </c>
      <c r="F417" s="23">
        <f t="shared" si="12"/>
        <v>100</v>
      </c>
    </row>
    <row r="418" spans="1:6">
      <c r="A418" s="24" t="s">
        <v>172</v>
      </c>
      <c r="B418" s="28" t="s">
        <v>173</v>
      </c>
      <c r="C418" s="27">
        <v>0</v>
      </c>
      <c r="D418" s="26">
        <v>3681</v>
      </c>
      <c r="E418" s="27">
        <v>3681</v>
      </c>
      <c r="F418" s="23">
        <f t="shared" si="12"/>
        <v>100</v>
      </c>
    </row>
    <row r="419" spans="1:6">
      <c r="A419" s="24" t="s">
        <v>164</v>
      </c>
      <c r="B419" s="28" t="s">
        <v>47</v>
      </c>
      <c r="C419" s="27">
        <v>10000</v>
      </c>
      <c r="D419" s="26">
        <v>2206</v>
      </c>
      <c r="E419" s="27">
        <v>2206</v>
      </c>
      <c r="F419" s="23">
        <f t="shared" si="12"/>
        <v>100</v>
      </c>
    </row>
    <row r="420" spans="1:6" s="9" customFormat="1">
      <c r="A420" s="24" t="s">
        <v>33</v>
      </c>
      <c r="B420" s="28" t="s">
        <v>241</v>
      </c>
      <c r="C420" s="27">
        <v>9000</v>
      </c>
      <c r="D420" s="26">
        <v>8382</v>
      </c>
      <c r="E420" s="27">
        <v>8382</v>
      </c>
      <c r="F420" s="23">
        <f t="shared" si="12"/>
        <v>100.00000000000001</v>
      </c>
    </row>
    <row r="421" spans="1:6" s="9" customFormat="1">
      <c r="A421" s="24" t="s">
        <v>14</v>
      </c>
      <c r="B421" s="28" t="s">
        <v>50</v>
      </c>
      <c r="C421" s="27">
        <v>5000</v>
      </c>
      <c r="D421" s="26">
        <v>4246</v>
      </c>
      <c r="E421" s="27">
        <v>4246</v>
      </c>
      <c r="F421" s="23">
        <f t="shared" si="12"/>
        <v>100</v>
      </c>
    </row>
    <row r="422" spans="1:6" s="9" customFormat="1">
      <c r="A422" s="24" t="s">
        <v>27</v>
      </c>
      <c r="B422" s="28" t="s">
        <v>65</v>
      </c>
      <c r="C422" s="27">
        <v>17936</v>
      </c>
      <c r="D422" s="26">
        <v>11359</v>
      </c>
      <c r="E422" s="27">
        <v>11359</v>
      </c>
      <c r="F422" s="23">
        <f t="shared" si="12"/>
        <v>100</v>
      </c>
    </row>
    <row r="423" spans="1:6">
      <c r="A423" s="24" t="s">
        <v>25</v>
      </c>
      <c r="B423" s="28" t="s">
        <v>52</v>
      </c>
      <c r="C423" s="27">
        <v>10000</v>
      </c>
      <c r="D423" s="26">
        <v>13584</v>
      </c>
      <c r="E423" s="27">
        <v>13584</v>
      </c>
      <c r="F423" s="23">
        <f t="shared" si="12"/>
        <v>100</v>
      </c>
    </row>
    <row r="424" spans="1:6">
      <c r="A424" s="30" t="s">
        <v>232</v>
      </c>
      <c r="B424" s="28" t="s">
        <v>233</v>
      </c>
      <c r="C424" s="18">
        <v>0</v>
      </c>
      <c r="D424" s="26">
        <v>0</v>
      </c>
      <c r="E424" s="27">
        <v>0</v>
      </c>
      <c r="F424" s="23" t="s">
        <v>0</v>
      </c>
    </row>
    <row r="425" spans="1:6" s="62" customFormat="1" ht="15.75">
      <c r="A425" s="70" t="s">
        <v>122</v>
      </c>
      <c r="B425" s="60"/>
      <c r="C425" s="71">
        <f>SUM(C426:C431)</f>
        <v>38517</v>
      </c>
      <c r="D425" s="71">
        <f>SUM(D426:D431)</f>
        <v>36017</v>
      </c>
      <c r="E425" s="71">
        <f>SUM(E426:E431)</f>
        <v>35186</v>
      </c>
      <c r="F425" s="23">
        <f t="shared" si="12"/>
        <v>97.692756198461836</v>
      </c>
    </row>
    <row r="426" spans="1:6">
      <c r="A426" s="30" t="s">
        <v>252</v>
      </c>
      <c r="B426" s="28" t="s">
        <v>56</v>
      </c>
      <c r="C426" s="27">
        <v>10839</v>
      </c>
      <c r="D426" s="26">
        <v>10865</v>
      </c>
      <c r="E426" s="27">
        <v>10865</v>
      </c>
      <c r="F426" s="23">
        <f t="shared" si="12"/>
        <v>100</v>
      </c>
    </row>
    <row r="427" spans="1:6">
      <c r="A427" s="24" t="s">
        <v>15</v>
      </c>
      <c r="B427" s="28" t="s">
        <v>36</v>
      </c>
      <c r="C427" s="27">
        <v>13718</v>
      </c>
      <c r="D427" s="26">
        <v>13366</v>
      </c>
      <c r="E427" s="27">
        <v>12783</v>
      </c>
      <c r="F427" s="23">
        <f t="shared" si="12"/>
        <v>95.638186443214124</v>
      </c>
    </row>
    <row r="428" spans="1:6">
      <c r="A428" s="24" t="s">
        <v>20</v>
      </c>
      <c r="B428" s="28" t="s">
        <v>179</v>
      </c>
      <c r="C428" s="27">
        <v>4076</v>
      </c>
      <c r="D428" s="26">
        <v>3513</v>
      </c>
      <c r="E428" s="27">
        <v>3513</v>
      </c>
      <c r="F428" s="23">
        <f t="shared" si="12"/>
        <v>99.999999999999986</v>
      </c>
    </row>
    <row r="429" spans="1:6">
      <c r="A429" s="24" t="s">
        <v>85</v>
      </c>
      <c r="B429" s="28" t="s">
        <v>180</v>
      </c>
      <c r="C429" s="27">
        <v>884</v>
      </c>
      <c r="D429" s="26">
        <v>884</v>
      </c>
      <c r="E429" s="27">
        <v>871</v>
      </c>
      <c r="F429" s="23">
        <f t="shared" si="12"/>
        <v>98.529411764705884</v>
      </c>
    </row>
    <row r="430" spans="1:6" ht="19.5" customHeight="1">
      <c r="A430" s="24" t="s">
        <v>71</v>
      </c>
      <c r="B430" s="28" t="s">
        <v>181</v>
      </c>
      <c r="C430" s="27">
        <v>0</v>
      </c>
      <c r="D430" s="26">
        <v>736</v>
      </c>
      <c r="E430" s="27">
        <v>501</v>
      </c>
      <c r="F430" s="23">
        <f t="shared" si="12"/>
        <v>68.070652173913047</v>
      </c>
    </row>
    <row r="431" spans="1:6">
      <c r="A431" s="24" t="s">
        <v>90</v>
      </c>
      <c r="B431" s="28" t="s">
        <v>91</v>
      </c>
      <c r="C431" s="29">
        <f>SUM(C432:C437)</f>
        <v>9000</v>
      </c>
      <c r="D431" s="29">
        <f>SUM(D432:D437)</f>
        <v>6653</v>
      </c>
      <c r="E431" s="29">
        <f>SUM(E432:E437)</f>
        <v>6653</v>
      </c>
      <c r="F431" s="23">
        <f t="shared" si="12"/>
        <v>100</v>
      </c>
    </row>
    <row r="432" spans="1:6">
      <c r="A432" s="24" t="s">
        <v>38</v>
      </c>
      <c r="B432" s="28" t="s">
        <v>42</v>
      </c>
      <c r="C432" s="27">
        <v>1000</v>
      </c>
      <c r="D432" s="26">
        <v>1066</v>
      </c>
      <c r="E432" s="27">
        <v>1066</v>
      </c>
      <c r="F432" s="23">
        <f t="shared" si="12"/>
        <v>100</v>
      </c>
    </row>
    <row r="433" spans="1:6">
      <c r="A433" s="24" t="s">
        <v>39</v>
      </c>
      <c r="B433" s="28" t="s">
        <v>116</v>
      </c>
      <c r="C433" s="27">
        <v>2000</v>
      </c>
      <c r="D433" s="26">
        <v>0</v>
      </c>
      <c r="E433" s="27">
        <v>0</v>
      </c>
      <c r="F433" s="23" t="s">
        <v>0</v>
      </c>
    </row>
    <row r="434" spans="1:6">
      <c r="A434" s="24" t="s">
        <v>133</v>
      </c>
      <c r="B434" s="28" t="s">
        <v>132</v>
      </c>
      <c r="C434" s="27">
        <v>3000</v>
      </c>
      <c r="D434" s="26">
        <v>3948</v>
      </c>
      <c r="E434" s="27">
        <v>3948</v>
      </c>
      <c r="F434" s="23">
        <f t="shared" si="12"/>
        <v>100.00000000000001</v>
      </c>
    </row>
    <row r="435" spans="1:6">
      <c r="A435" s="24" t="s">
        <v>59</v>
      </c>
      <c r="B435" s="28" t="s">
        <v>41</v>
      </c>
      <c r="C435" s="27">
        <v>500</v>
      </c>
      <c r="D435" s="26">
        <v>504</v>
      </c>
      <c r="E435" s="27">
        <v>504</v>
      </c>
      <c r="F435" s="23">
        <f t="shared" ref="F435:F498" si="14">E435/D435%</f>
        <v>100</v>
      </c>
    </row>
    <row r="436" spans="1:6">
      <c r="A436" s="24" t="s">
        <v>100</v>
      </c>
      <c r="B436" s="28" t="s">
        <v>101</v>
      </c>
      <c r="C436" s="27">
        <v>500</v>
      </c>
      <c r="D436" s="26">
        <v>274</v>
      </c>
      <c r="E436" s="27">
        <v>274</v>
      </c>
      <c r="F436" s="23">
        <f t="shared" si="14"/>
        <v>99.999999999999986</v>
      </c>
    </row>
    <row r="437" spans="1:6">
      <c r="A437" s="24" t="s">
        <v>164</v>
      </c>
      <c r="B437" s="28" t="s">
        <v>47</v>
      </c>
      <c r="C437" s="27">
        <v>2000</v>
      </c>
      <c r="D437" s="26">
        <v>861</v>
      </c>
      <c r="E437" s="27">
        <v>861</v>
      </c>
      <c r="F437" s="23">
        <f t="shared" si="14"/>
        <v>100</v>
      </c>
    </row>
    <row r="438" spans="1:6">
      <c r="A438" s="24"/>
      <c r="B438" s="28"/>
      <c r="C438" s="27"/>
      <c r="D438" s="27"/>
      <c r="E438" s="27"/>
      <c r="F438" s="23" t="s">
        <v>0</v>
      </c>
    </row>
    <row r="439" spans="1:6">
      <c r="A439" s="24" t="s">
        <v>225</v>
      </c>
      <c r="B439" s="28"/>
      <c r="C439" s="18">
        <f t="shared" ref="C439:E440" si="15">C440</f>
        <v>4859</v>
      </c>
      <c r="D439" s="18">
        <f t="shared" si="15"/>
        <v>4859</v>
      </c>
      <c r="E439" s="18">
        <f t="shared" si="15"/>
        <v>536</v>
      </c>
      <c r="F439" s="23">
        <f t="shared" si="14"/>
        <v>11.031076353159085</v>
      </c>
    </row>
    <row r="440" spans="1:6">
      <c r="A440" s="24" t="s">
        <v>244</v>
      </c>
      <c r="B440" s="28"/>
      <c r="C440" s="18">
        <f t="shared" si="15"/>
        <v>4859</v>
      </c>
      <c r="D440" s="18">
        <f t="shared" si="15"/>
        <v>4859</v>
      </c>
      <c r="E440" s="18">
        <f t="shared" si="15"/>
        <v>536</v>
      </c>
      <c r="F440" s="23">
        <f t="shared" si="14"/>
        <v>11.031076353159085</v>
      </c>
    </row>
    <row r="441" spans="1:6">
      <c r="A441" s="24" t="s">
        <v>133</v>
      </c>
      <c r="B441" s="28" t="s">
        <v>132</v>
      </c>
      <c r="C441" s="18">
        <v>4859</v>
      </c>
      <c r="D441" s="26">
        <v>4859</v>
      </c>
      <c r="E441" s="27">
        <v>536</v>
      </c>
      <c r="F441" s="23">
        <f t="shared" si="14"/>
        <v>11.031076353159085</v>
      </c>
    </row>
    <row r="442" spans="1:6">
      <c r="A442" s="24"/>
      <c r="B442" s="28"/>
      <c r="C442" s="18"/>
      <c r="D442" s="27"/>
      <c r="E442" s="27"/>
      <c r="F442" s="23" t="s">
        <v>0</v>
      </c>
    </row>
    <row r="443" spans="1:6" s="64" customFormat="1" ht="15.75">
      <c r="A443" s="72" t="s">
        <v>224</v>
      </c>
      <c r="B443" s="66"/>
      <c r="C443" s="63">
        <f>C444+C460+C472</f>
        <v>211007</v>
      </c>
      <c r="D443" s="63">
        <f>D444+D460+D472</f>
        <v>211059</v>
      </c>
      <c r="E443" s="63">
        <f>E444+E460+E472</f>
        <v>188952</v>
      </c>
      <c r="F443" s="23">
        <f t="shared" si="14"/>
        <v>89.525677654115668</v>
      </c>
    </row>
    <row r="444" spans="1:6" s="62" customFormat="1" ht="15.75">
      <c r="A444" s="59" t="s">
        <v>124</v>
      </c>
      <c r="B444" s="74"/>
      <c r="C444" s="56">
        <f>C445+C458+C459</f>
        <v>185555</v>
      </c>
      <c r="D444" s="56">
        <f>D445+D458+D459</f>
        <v>185207</v>
      </c>
      <c r="E444" s="56">
        <f>E445+E458+E459</f>
        <v>168259</v>
      </c>
      <c r="F444" s="23">
        <f t="shared" si="14"/>
        <v>90.849157969191239</v>
      </c>
    </row>
    <row r="445" spans="1:6">
      <c r="A445" s="30" t="s">
        <v>90</v>
      </c>
      <c r="B445" s="28" t="s">
        <v>91</v>
      </c>
      <c r="C445" s="27">
        <v>108555</v>
      </c>
      <c r="D445" s="27">
        <f>SUM(D446:D457)</f>
        <v>107330</v>
      </c>
      <c r="E445" s="27">
        <f>SUM(E446:E457)</f>
        <v>92789</v>
      </c>
      <c r="F445" s="23">
        <f t="shared" si="14"/>
        <v>86.452063728687236</v>
      </c>
    </row>
    <row r="446" spans="1:6">
      <c r="A446" s="30" t="s">
        <v>21</v>
      </c>
      <c r="B446" s="28" t="s">
        <v>57</v>
      </c>
      <c r="C446" s="27">
        <v>34000</v>
      </c>
      <c r="D446" s="26">
        <v>34453</v>
      </c>
      <c r="E446" s="27">
        <v>31661</v>
      </c>
      <c r="F446" s="23">
        <f t="shared" si="14"/>
        <v>91.896206426145767</v>
      </c>
    </row>
    <row r="447" spans="1:6">
      <c r="A447" s="30" t="s">
        <v>69</v>
      </c>
      <c r="B447" s="28" t="s">
        <v>70</v>
      </c>
      <c r="C447" s="27">
        <v>0</v>
      </c>
      <c r="D447" s="26">
        <v>0</v>
      </c>
      <c r="E447" s="27">
        <v>0</v>
      </c>
      <c r="F447" s="23" t="s">
        <v>0</v>
      </c>
    </row>
    <row r="448" spans="1:6">
      <c r="A448" s="30" t="s">
        <v>37</v>
      </c>
      <c r="B448" s="28" t="s">
        <v>40</v>
      </c>
      <c r="C448" s="27">
        <v>9770</v>
      </c>
      <c r="D448" s="26">
        <v>7512</v>
      </c>
      <c r="E448" s="27">
        <v>4716</v>
      </c>
      <c r="F448" s="23">
        <f t="shared" si="14"/>
        <v>62.779552715654951</v>
      </c>
    </row>
    <row r="449" spans="1:6">
      <c r="A449" s="30" t="s">
        <v>106</v>
      </c>
      <c r="B449" s="28" t="s">
        <v>61</v>
      </c>
      <c r="C449" s="27">
        <v>550</v>
      </c>
      <c r="D449" s="26">
        <v>400</v>
      </c>
      <c r="E449" s="27">
        <v>0</v>
      </c>
      <c r="F449" s="23">
        <f t="shared" si="14"/>
        <v>0</v>
      </c>
    </row>
    <row r="450" spans="1:6">
      <c r="A450" s="30" t="s">
        <v>38</v>
      </c>
      <c r="B450" s="28" t="s">
        <v>42</v>
      </c>
      <c r="C450" s="27">
        <v>10120</v>
      </c>
      <c r="D450" s="26">
        <v>15427</v>
      </c>
      <c r="E450" s="27">
        <v>14679</v>
      </c>
      <c r="F450" s="23">
        <f t="shared" si="14"/>
        <v>95.15135800868606</v>
      </c>
    </row>
    <row r="451" spans="1:6">
      <c r="A451" s="30" t="s">
        <v>39</v>
      </c>
      <c r="B451" s="28" t="s">
        <v>43</v>
      </c>
      <c r="C451" s="27">
        <v>30560</v>
      </c>
      <c r="D451" s="26">
        <v>21286</v>
      </c>
      <c r="E451" s="27">
        <v>18916</v>
      </c>
      <c r="F451" s="23">
        <f t="shared" si="14"/>
        <v>88.865921262801834</v>
      </c>
    </row>
    <row r="452" spans="1:6">
      <c r="A452" s="30" t="s">
        <v>133</v>
      </c>
      <c r="B452" s="28" t="s">
        <v>132</v>
      </c>
      <c r="C452" s="27">
        <v>7400</v>
      </c>
      <c r="D452" s="26">
        <v>8198</v>
      </c>
      <c r="E452" s="27">
        <v>6417</v>
      </c>
      <c r="F452" s="23">
        <f t="shared" si="14"/>
        <v>78.275189070504993</v>
      </c>
    </row>
    <row r="453" spans="1:6">
      <c r="A453" s="30" t="s">
        <v>18</v>
      </c>
      <c r="B453" s="28" t="s">
        <v>97</v>
      </c>
      <c r="C453" s="27">
        <v>8250</v>
      </c>
      <c r="D453" s="26">
        <v>12260</v>
      </c>
      <c r="E453" s="27">
        <v>11112</v>
      </c>
      <c r="F453" s="23">
        <f t="shared" si="14"/>
        <v>90.636215334420882</v>
      </c>
    </row>
    <row r="454" spans="1:6">
      <c r="A454" s="30" t="s">
        <v>54</v>
      </c>
      <c r="B454" s="28" t="s">
        <v>48</v>
      </c>
      <c r="C454" s="27">
        <v>1080</v>
      </c>
      <c r="D454" s="26">
        <v>1433</v>
      </c>
      <c r="E454" s="27">
        <v>1369</v>
      </c>
      <c r="F454" s="23">
        <f t="shared" si="14"/>
        <v>95.533845080251226</v>
      </c>
    </row>
    <row r="455" spans="1:6">
      <c r="A455" s="30" t="s">
        <v>59</v>
      </c>
      <c r="B455" s="28" t="s">
        <v>41</v>
      </c>
      <c r="C455" s="27">
        <v>350</v>
      </c>
      <c r="D455" s="26">
        <v>387</v>
      </c>
      <c r="E455" s="27">
        <v>281</v>
      </c>
      <c r="F455" s="23">
        <f t="shared" si="14"/>
        <v>72.609819121447032</v>
      </c>
    </row>
    <row r="456" spans="1:6">
      <c r="A456" s="30" t="s">
        <v>55</v>
      </c>
      <c r="B456" s="28" t="s">
        <v>49</v>
      </c>
      <c r="C456" s="27">
        <v>250</v>
      </c>
      <c r="D456" s="26">
        <v>294</v>
      </c>
      <c r="E456" s="27">
        <v>280</v>
      </c>
      <c r="F456" s="23">
        <f t="shared" si="14"/>
        <v>95.238095238095241</v>
      </c>
    </row>
    <row r="457" spans="1:6">
      <c r="A457" s="30" t="s">
        <v>45</v>
      </c>
      <c r="B457" s="28" t="s">
        <v>46</v>
      </c>
      <c r="C457" s="27">
        <v>6225</v>
      </c>
      <c r="D457" s="26">
        <v>5680</v>
      </c>
      <c r="E457" s="27">
        <v>3358</v>
      </c>
      <c r="F457" s="23">
        <f t="shared" si="14"/>
        <v>59.119718309859159</v>
      </c>
    </row>
    <row r="458" spans="1:6">
      <c r="A458" s="8" t="s">
        <v>27</v>
      </c>
      <c r="B458" s="28" t="s">
        <v>65</v>
      </c>
      <c r="C458" s="27">
        <v>35000</v>
      </c>
      <c r="D458" s="26">
        <v>34604</v>
      </c>
      <c r="E458" s="27">
        <v>32197</v>
      </c>
      <c r="F458" s="23">
        <f t="shared" si="14"/>
        <v>93.044156744884972</v>
      </c>
    </row>
    <row r="459" spans="1:6">
      <c r="A459" s="30" t="s">
        <v>25</v>
      </c>
      <c r="B459" s="28" t="s">
        <v>84</v>
      </c>
      <c r="C459" s="27">
        <v>42000</v>
      </c>
      <c r="D459" s="26">
        <v>43273</v>
      </c>
      <c r="E459" s="27">
        <v>43273</v>
      </c>
      <c r="F459" s="23">
        <f t="shared" si="14"/>
        <v>100</v>
      </c>
    </row>
    <row r="460" spans="1:6" s="62" customFormat="1" ht="15.75">
      <c r="A460" s="59" t="s">
        <v>214</v>
      </c>
      <c r="B460" s="60"/>
      <c r="C460" s="61">
        <f>C461+C471</f>
        <v>3296</v>
      </c>
      <c r="D460" s="61">
        <f>D461+D471</f>
        <v>3696</v>
      </c>
      <c r="E460" s="61">
        <f>E461+E471</f>
        <v>3139</v>
      </c>
      <c r="F460" s="23">
        <f t="shared" si="14"/>
        <v>84.929653679653683</v>
      </c>
    </row>
    <row r="461" spans="1:6">
      <c r="A461" s="30" t="s">
        <v>90</v>
      </c>
      <c r="B461" s="28" t="s">
        <v>91</v>
      </c>
      <c r="C461" s="27">
        <f>SUM(C462:C470)</f>
        <v>3296</v>
      </c>
      <c r="D461" s="27">
        <f>SUM(D462:D470)</f>
        <v>3696</v>
      </c>
      <c r="E461" s="27">
        <f>SUM(E462:E470)</f>
        <v>3139</v>
      </c>
      <c r="F461" s="23">
        <f t="shared" si="14"/>
        <v>84.929653679653683</v>
      </c>
    </row>
    <row r="462" spans="1:6">
      <c r="A462" s="30" t="s">
        <v>37</v>
      </c>
      <c r="B462" s="28" t="s">
        <v>40</v>
      </c>
      <c r="C462" s="27">
        <v>220</v>
      </c>
      <c r="D462" s="26">
        <v>220</v>
      </c>
      <c r="E462" s="27">
        <v>220</v>
      </c>
      <c r="F462" s="23">
        <f t="shared" si="14"/>
        <v>99.999999999999986</v>
      </c>
    </row>
    <row r="463" spans="1:6">
      <c r="A463" s="30" t="s">
        <v>106</v>
      </c>
      <c r="B463" s="28" t="s">
        <v>61</v>
      </c>
      <c r="C463" s="27">
        <v>50</v>
      </c>
      <c r="D463" s="26">
        <v>50</v>
      </c>
      <c r="E463" s="27">
        <v>0</v>
      </c>
      <c r="F463" s="23">
        <f t="shared" si="14"/>
        <v>0</v>
      </c>
    </row>
    <row r="464" spans="1:6">
      <c r="A464" s="30" t="s">
        <v>38</v>
      </c>
      <c r="B464" s="28" t="s">
        <v>115</v>
      </c>
      <c r="C464" s="27">
        <v>600</v>
      </c>
      <c r="D464" s="26">
        <v>800</v>
      </c>
      <c r="E464" s="27">
        <v>647</v>
      </c>
      <c r="F464" s="23">
        <f t="shared" si="14"/>
        <v>80.875</v>
      </c>
    </row>
    <row r="465" spans="1:6">
      <c r="A465" s="30" t="s">
        <v>39</v>
      </c>
      <c r="B465" s="28" t="s">
        <v>116</v>
      </c>
      <c r="C465" s="27">
        <v>1100</v>
      </c>
      <c r="D465" s="26">
        <v>1100</v>
      </c>
      <c r="E465" s="27">
        <v>821</v>
      </c>
      <c r="F465" s="23">
        <f t="shared" si="14"/>
        <v>74.63636363636364</v>
      </c>
    </row>
    <row r="466" spans="1:6">
      <c r="A466" s="30" t="s">
        <v>133</v>
      </c>
      <c r="B466" s="28" t="s">
        <v>132</v>
      </c>
      <c r="C466" s="27">
        <v>900</v>
      </c>
      <c r="D466" s="26">
        <v>1057</v>
      </c>
      <c r="E466" s="27">
        <v>1046</v>
      </c>
      <c r="F466" s="23">
        <f t="shared" si="14"/>
        <v>98.959318826868497</v>
      </c>
    </row>
    <row r="467" spans="1:6">
      <c r="A467" s="30" t="s">
        <v>28</v>
      </c>
      <c r="B467" s="28" t="s">
        <v>93</v>
      </c>
      <c r="C467" s="27">
        <v>60</v>
      </c>
      <c r="D467" s="26">
        <v>78</v>
      </c>
      <c r="E467" s="27">
        <v>78</v>
      </c>
      <c r="F467" s="23">
        <f t="shared" si="14"/>
        <v>100</v>
      </c>
    </row>
    <row r="468" spans="1:6">
      <c r="A468" s="30" t="s">
        <v>59</v>
      </c>
      <c r="B468" s="28" t="s">
        <v>41</v>
      </c>
      <c r="C468" s="27">
        <v>80</v>
      </c>
      <c r="D468" s="26">
        <v>123</v>
      </c>
      <c r="E468" s="27">
        <v>123</v>
      </c>
      <c r="F468" s="23">
        <f t="shared" si="14"/>
        <v>100</v>
      </c>
    </row>
    <row r="469" spans="1:6">
      <c r="A469" s="30" t="s">
        <v>55</v>
      </c>
      <c r="B469" s="28" t="s">
        <v>49</v>
      </c>
      <c r="C469" s="27">
        <v>40</v>
      </c>
      <c r="D469" s="26">
        <v>40</v>
      </c>
      <c r="E469" s="27">
        <v>0</v>
      </c>
      <c r="F469" s="23">
        <f t="shared" si="14"/>
        <v>0</v>
      </c>
    </row>
    <row r="470" spans="1:6">
      <c r="A470" s="30" t="s">
        <v>45</v>
      </c>
      <c r="B470" s="28" t="s">
        <v>46</v>
      </c>
      <c r="C470" s="27">
        <v>246</v>
      </c>
      <c r="D470" s="26">
        <v>228</v>
      </c>
      <c r="E470" s="27">
        <v>204</v>
      </c>
      <c r="F470" s="23">
        <f t="shared" si="14"/>
        <v>89.473684210526329</v>
      </c>
    </row>
    <row r="471" spans="1:6">
      <c r="A471" s="8" t="s">
        <v>27</v>
      </c>
      <c r="B471" s="28" t="s">
        <v>65</v>
      </c>
      <c r="C471" s="18">
        <v>0</v>
      </c>
      <c r="D471" s="26">
        <v>0</v>
      </c>
      <c r="E471" s="27">
        <v>0</v>
      </c>
      <c r="F471" s="23" t="s">
        <v>0</v>
      </c>
    </row>
    <row r="472" spans="1:6" s="62" customFormat="1" ht="15.75">
      <c r="A472" s="59" t="s">
        <v>126</v>
      </c>
      <c r="B472" s="60"/>
      <c r="C472" s="61">
        <f>SUM(C473:C478)</f>
        <v>22156</v>
      </c>
      <c r="D472" s="61">
        <f>SUM(D473:D478)</f>
        <v>22156</v>
      </c>
      <c r="E472" s="61">
        <f>SUM(E473:E478)</f>
        <v>17554</v>
      </c>
      <c r="F472" s="23">
        <f t="shared" si="14"/>
        <v>79.229102726123841</v>
      </c>
    </row>
    <row r="473" spans="1:6">
      <c r="A473" s="30" t="s">
        <v>252</v>
      </c>
      <c r="B473" s="28" t="s">
        <v>56</v>
      </c>
      <c r="C473" s="27">
        <v>11728</v>
      </c>
      <c r="D473" s="26">
        <v>11622</v>
      </c>
      <c r="E473" s="27">
        <v>11622</v>
      </c>
      <c r="F473" s="23">
        <f t="shared" si="14"/>
        <v>100</v>
      </c>
    </row>
    <row r="474" spans="1:6">
      <c r="A474" s="24" t="s">
        <v>15</v>
      </c>
      <c r="B474" s="28" t="s">
        <v>36</v>
      </c>
      <c r="C474" s="27">
        <v>0</v>
      </c>
      <c r="D474" s="26">
        <v>476</v>
      </c>
      <c r="E474" s="27">
        <v>476</v>
      </c>
      <c r="F474" s="23">
        <f t="shared" si="14"/>
        <v>100</v>
      </c>
    </row>
    <row r="475" spans="1:6">
      <c r="A475" s="24" t="s">
        <v>20</v>
      </c>
      <c r="B475" s="28" t="s">
        <v>179</v>
      </c>
      <c r="C475" s="27">
        <v>1595</v>
      </c>
      <c r="D475" s="26">
        <v>1668</v>
      </c>
      <c r="E475" s="27">
        <v>1668</v>
      </c>
      <c r="F475" s="23">
        <f t="shared" si="14"/>
        <v>100</v>
      </c>
    </row>
    <row r="476" spans="1:6">
      <c r="A476" s="24" t="s">
        <v>85</v>
      </c>
      <c r="B476" s="28" t="s">
        <v>180</v>
      </c>
      <c r="C476" s="27">
        <v>422</v>
      </c>
      <c r="D476" s="26">
        <v>442</v>
      </c>
      <c r="E476" s="27">
        <v>442</v>
      </c>
      <c r="F476" s="23">
        <f t="shared" si="14"/>
        <v>100</v>
      </c>
    </row>
    <row r="477" spans="1:6" ht="13.5" customHeight="1">
      <c r="A477" s="24" t="s">
        <v>71</v>
      </c>
      <c r="B477" s="28" t="s">
        <v>181</v>
      </c>
      <c r="C477" s="27">
        <v>352</v>
      </c>
      <c r="D477" s="26">
        <v>352</v>
      </c>
      <c r="E477" s="27">
        <v>324</v>
      </c>
      <c r="F477" s="23">
        <f t="shared" si="14"/>
        <v>92.045454545454547</v>
      </c>
    </row>
    <row r="478" spans="1:6">
      <c r="A478" s="30" t="s">
        <v>90</v>
      </c>
      <c r="B478" s="28" t="s">
        <v>91</v>
      </c>
      <c r="C478" s="27">
        <f>SUM(C479:C486)</f>
        <v>8059</v>
      </c>
      <c r="D478" s="27">
        <f>SUM(D479:D486)</f>
        <v>7596</v>
      </c>
      <c r="E478" s="27">
        <f>SUM(E479:E486)</f>
        <v>3022</v>
      </c>
      <c r="F478" s="23">
        <f t="shared" si="14"/>
        <v>39.784096893101633</v>
      </c>
    </row>
    <row r="479" spans="1:6">
      <c r="A479" s="30" t="s">
        <v>37</v>
      </c>
      <c r="B479" s="28" t="s">
        <v>96</v>
      </c>
      <c r="C479" s="27">
        <v>300</v>
      </c>
      <c r="D479" s="26">
        <v>300</v>
      </c>
      <c r="E479" s="27">
        <v>300</v>
      </c>
      <c r="F479" s="23">
        <f t="shared" si="14"/>
        <v>100</v>
      </c>
    </row>
    <row r="480" spans="1:6">
      <c r="A480" s="30" t="s">
        <v>38</v>
      </c>
      <c r="B480" s="28" t="s">
        <v>42</v>
      </c>
      <c r="C480" s="27">
        <v>1707</v>
      </c>
      <c r="D480" s="26">
        <v>1001</v>
      </c>
      <c r="E480" s="27">
        <v>142</v>
      </c>
      <c r="F480" s="23">
        <f t="shared" si="14"/>
        <v>14.185814185814186</v>
      </c>
    </row>
    <row r="481" spans="1:6">
      <c r="A481" s="30" t="s">
        <v>39</v>
      </c>
      <c r="B481" s="28" t="s">
        <v>67</v>
      </c>
      <c r="C481" s="27">
        <v>500</v>
      </c>
      <c r="D481" s="26">
        <v>355</v>
      </c>
      <c r="E481" s="27">
        <v>355</v>
      </c>
      <c r="F481" s="23">
        <f t="shared" si="14"/>
        <v>100</v>
      </c>
    </row>
    <row r="482" spans="1:6">
      <c r="A482" s="30" t="s">
        <v>133</v>
      </c>
      <c r="B482" s="28" t="s">
        <v>132</v>
      </c>
      <c r="C482" s="27">
        <v>2600</v>
      </c>
      <c r="D482" s="26">
        <v>2600</v>
      </c>
      <c r="E482" s="27">
        <v>1140</v>
      </c>
      <c r="F482" s="23">
        <f t="shared" si="14"/>
        <v>43.846153846153847</v>
      </c>
    </row>
    <row r="483" spans="1:6">
      <c r="A483" s="30" t="s">
        <v>28</v>
      </c>
      <c r="B483" s="28" t="s">
        <v>48</v>
      </c>
      <c r="C483" s="27">
        <v>2300</v>
      </c>
      <c r="D483" s="26">
        <v>2300</v>
      </c>
      <c r="E483" s="27">
        <v>131</v>
      </c>
      <c r="F483" s="23">
        <f t="shared" si="14"/>
        <v>5.6956521739130439</v>
      </c>
    </row>
    <row r="484" spans="1:6">
      <c r="A484" s="30" t="s">
        <v>59</v>
      </c>
      <c r="B484" s="28" t="s">
        <v>66</v>
      </c>
      <c r="C484" s="27">
        <v>300</v>
      </c>
      <c r="D484" s="26">
        <v>688</v>
      </c>
      <c r="E484" s="27">
        <v>688</v>
      </c>
      <c r="F484" s="23">
        <f t="shared" si="14"/>
        <v>100</v>
      </c>
    </row>
    <row r="485" spans="1:6">
      <c r="A485" s="30" t="s">
        <v>55</v>
      </c>
      <c r="B485" s="28" t="s">
        <v>169</v>
      </c>
      <c r="C485" s="27">
        <v>0</v>
      </c>
      <c r="D485" s="26">
        <v>0</v>
      </c>
      <c r="E485" s="27">
        <v>0</v>
      </c>
      <c r="F485" s="23" t="s">
        <v>0</v>
      </c>
    </row>
    <row r="486" spans="1:6">
      <c r="A486" s="30" t="s">
        <v>45</v>
      </c>
      <c r="B486" s="28" t="s">
        <v>46</v>
      </c>
      <c r="C486" s="27">
        <v>352</v>
      </c>
      <c r="D486" s="26">
        <v>352</v>
      </c>
      <c r="E486" s="27">
        <v>266</v>
      </c>
      <c r="F486" s="23">
        <f t="shared" si="14"/>
        <v>75.568181818181813</v>
      </c>
    </row>
    <row r="487" spans="1:6" s="64" customFormat="1" ht="15.75">
      <c r="A487" s="72" t="s">
        <v>4</v>
      </c>
      <c r="B487" s="66"/>
      <c r="C487" s="67">
        <f>C488+C503</f>
        <v>43224</v>
      </c>
      <c r="D487" s="67">
        <f>D488+D503</f>
        <v>38010</v>
      </c>
      <c r="E487" s="67">
        <f>E488+E503</f>
        <v>37715</v>
      </c>
      <c r="F487" s="23">
        <f t="shared" si="14"/>
        <v>99.223888450407784</v>
      </c>
    </row>
    <row r="488" spans="1:6" s="62" customFormat="1" ht="15.75">
      <c r="A488" s="59" t="s">
        <v>125</v>
      </c>
      <c r="B488" s="60"/>
      <c r="C488" s="56">
        <f>C489+C500+C501</f>
        <v>43224</v>
      </c>
      <c r="D488" s="56">
        <f>D489+D500+D501</f>
        <v>38010</v>
      </c>
      <c r="E488" s="56">
        <f>E489+E500+E501</f>
        <v>37715</v>
      </c>
      <c r="F488" s="23">
        <f t="shared" si="14"/>
        <v>99.223888450407784</v>
      </c>
    </row>
    <row r="489" spans="1:6">
      <c r="A489" s="30" t="s">
        <v>90</v>
      </c>
      <c r="B489" s="28" t="s">
        <v>91</v>
      </c>
      <c r="C489" s="27">
        <f>SUM(C490:C499)</f>
        <v>24824</v>
      </c>
      <c r="D489" s="27">
        <f>SUM(D490:D499)</f>
        <v>24824</v>
      </c>
      <c r="E489" s="27">
        <f>SUM(E490:E499)</f>
        <v>24529</v>
      </c>
      <c r="F489" s="23">
        <f t="shared" si="14"/>
        <v>98.811633902674828</v>
      </c>
    </row>
    <row r="490" spans="1:6">
      <c r="A490" s="30" t="s">
        <v>21</v>
      </c>
      <c r="B490" s="28" t="s">
        <v>57</v>
      </c>
      <c r="C490" s="27">
        <v>6800</v>
      </c>
      <c r="D490" s="26">
        <v>6005</v>
      </c>
      <c r="E490" s="27">
        <v>5716</v>
      </c>
      <c r="F490" s="23">
        <f t="shared" si="14"/>
        <v>95.187343880099917</v>
      </c>
    </row>
    <row r="491" spans="1:6">
      <c r="A491" s="30" t="s">
        <v>37</v>
      </c>
      <c r="B491" s="28" t="s">
        <v>40</v>
      </c>
      <c r="C491" s="27">
        <v>1575</v>
      </c>
      <c r="D491" s="26">
        <v>1814</v>
      </c>
      <c r="E491" s="27">
        <v>1814</v>
      </c>
      <c r="F491" s="23">
        <f t="shared" si="14"/>
        <v>100</v>
      </c>
    </row>
    <row r="492" spans="1:6">
      <c r="A492" s="30" t="s">
        <v>38</v>
      </c>
      <c r="B492" s="28" t="s">
        <v>42</v>
      </c>
      <c r="C492" s="27">
        <v>1425</v>
      </c>
      <c r="D492" s="26">
        <v>1424</v>
      </c>
      <c r="E492" s="27">
        <v>1424</v>
      </c>
      <c r="F492" s="23">
        <f t="shared" si="14"/>
        <v>100</v>
      </c>
    </row>
    <row r="493" spans="1:6">
      <c r="A493" s="30" t="s">
        <v>39</v>
      </c>
      <c r="B493" s="28" t="s">
        <v>43</v>
      </c>
      <c r="C493" s="27">
        <v>10884</v>
      </c>
      <c r="D493" s="26">
        <v>10958</v>
      </c>
      <c r="E493" s="27">
        <v>10958</v>
      </c>
      <c r="F493" s="23">
        <f t="shared" si="14"/>
        <v>100</v>
      </c>
    </row>
    <row r="494" spans="1:6">
      <c r="A494" s="30" t="s">
        <v>133</v>
      </c>
      <c r="B494" s="28" t="s">
        <v>132</v>
      </c>
      <c r="C494" s="27">
        <v>2200</v>
      </c>
      <c r="D494" s="26">
        <v>2317</v>
      </c>
      <c r="E494" s="27">
        <v>2317</v>
      </c>
      <c r="F494" s="23">
        <f t="shared" si="14"/>
        <v>99.999999999999986</v>
      </c>
    </row>
    <row r="495" spans="1:6">
      <c r="A495" s="30" t="s">
        <v>18</v>
      </c>
      <c r="B495" s="28" t="s">
        <v>44</v>
      </c>
      <c r="C495" s="27">
        <v>0</v>
      </c>
      <c r="D495" s="26">
        <v>0</v>
      </c>
      <c r="E495" s="27">
        <v>0</v>
      </c>
      <c r="F495" s="23" t="s">
        <v>0</v>
      </c>
    </row>
    <row r="496" spans="1:6">
      <c r="A496" s="30" t="s">
        <v>28</v>
      </c>
      <c r="B496" s="28" t="s">
        <v>93</v>
      </c>
      <c r="C496" s="27">
        <v>720</v>
      </c>
      <c r="D496" s="26">
        <v>720</v>
      </c>
      <c r="E496" s="27">
        <v>714</v>
      </c>
      <c r="F496" s="23">
        <f>E496/D496%</f>
        <v>99.166666666666657</v>
      </c>
    </row>
    <row r="497" spans="1:6">
      <c r="A497" s="30" t="s">
        <v>59</v>
      </c>
      <c r="B497" s="28" t="s">
        <v>118</v>
      </c>
      <c r="C497" s="27">
        <v>0</v>
      </c>
      <c r="D497" s="26">
        <v>0</v>
      </c>
      <c r="E497" s="27">
        <v>0</v>
      </c>
      <c r="F497" s="23" t="s">
        <v>0</v>
      </c>
    </row>
    <row r="498" spans="1:6">
      <c r="A498" s="30" t="s">
        <v>45</v>
      </c>
      <c r="B498" s="28" t="s">
        <v>46</v>
      </c>
      <c r="C498" s="27">
        <v>1220</v>
      </c>
      <c r="D498" s="26">
        <v>1536</v>
      </c>
      <c r="E498" s="27">
        <v>1536</v>
      </c>
      <c r="F498" s="23">
        <f t="shared" si="14"/>
        <v>100</v>
      </c>
    </row>
    <row r="499" spans="1:6">
      <c r="A499" s="30" t="s">
        <v>269</v>
      </c>
      <c r="B499" s="28" t="s">
        <v>173</v>
      </c>
      <c r="C499" s="27">
        <v>0</v>
      </c>
      <c r="D499" s="26">
        <v>50</v>
      </c>
      <c r="E499" s="27">
        <v>50</v>
      </c>
      <c r="F499" s="23">
        <f t="shared" ref="F499:F561" si="16">E499/D499%</f>
        <v>100</v>
      </c>
    </row>
    <row r="500" spans="1:6">
      <c r="A500" s="30" t="s">
        <v>27</v>
      </c>
      <c r="B500" s="28" t="s">
        <v>65</v>
      </c>
      <c r="C500" s="27">
        <v>10000</v>
      </c>
      <c r="D500" s="26">
        <v>11787</v>
      </c>
      <c r="E500" s="27">
        <v>11787</v>
      </c>
      <c r="F500" s="23">
        <f t="shared" si="16"/>
        <v>100</v>
      </c>
    </row>
    <row r="501" spans="1:6">
      <c r="A501" s="30" t="s">
        <v>25</v>
      </c>
      <c r="B501" s="28" t="s">
        <v>84</v>
      </c>
      <c r="C501" s="27">
        <v>8400</v>
      </c>
      <c r="D501" s="26">
        <v>1399</v>
      </c>
      <c r="E501" s="27">
        <v>1399</v>
      </c>
      <c r="F501" s="23">
        <f t="shared" si="16"/>
        <v>100</v>
      </c>
    </row>
    <row r="502" spans="1:6" s="62" customFormat="1" ht="15.75">
      <c r="A502" s="59" t="s">
        <v>176</v>
      </c>
      <c r="B502" s="60"/>
      <c r="C502" s="75">
        <f>C503</f>
        <v>0</v>
      </c>
      <c r="D502" s="75">
        <f>D503</f>
        <v>0</v>
      </c>
      <c r="E502" s="75">
        <f>E503</f>
        <v>0</v>
      </c>
      <c r="F502" s="23" t="s">
        <v>0</v>
      </c>
    </row>
    <row r="503" spans="1:6">
      <c r="A503" s="30" t="s">
        <v>174</v>
      </c>
      <c r="B503" s="28" t="s">
        <v>175</v>
      </c>
      <c r="C503" s="18">
        <v>0</v>
      </c>
      <c r="D503" s="26">
        <v>0</v>
      </c>
      <c r="E503" s="27">
        <v>0</v>
      </c>
      <c r="F503" s="23" t="s">
        <v>0</v>
      </c>
    </row>
    <row r="504" spans="1:6" s="64" customFormat="1" ht="15.75">
      <c r="A504" s="72" t="s">
        <v>7</v>
      </c>
      <c r="B504" s="66"/>
      <c r="C504" s="63">
        <f>C505</f>
        <v>132194</v>
      </c>
      <c r="D504" s="63">
        <f>D505</f>
        <v>295328</v>
      </c>
      <c r="E504" s="63">
        <f>E505</f>
        <v>257585</v>
      </c>
      <c r="F504" s="23">
        <f t="shared" si="16"/>
        <v>87.21997236970418</v>
      </c>
    </row>
    <row r="505" spans="1:6" s="64" customFormat="1" ht="15.75">
      <c r="A505" s="72" t="s">
        <v>107</v>
      </c>
      <c r="B505" s="66"/>
      <c r="C505" s="67">
        <f>C506+C525+C532+C538+C540+C555</f>
        <v>132194</v>
      </c>
      <c r="D505" s="67">
        <f>D506+D525+D532+D538+D540+D555</f>
        <v>295328</v>
      </c>
      <c r="E505" s="67">
        <f>E506+E525+E532+E538+E540+E555</f>
        <v>257585</v>
      </c>
      <c r="F505" s="23">
        <f t="shared" si="16"/>
        <v>87.21997236970418</v>
      </c>
    </row>
    <row r="506" spans="1:6" s="62" customFormat="1" ht="15.75">
      <c r="A506" s="59" t="s">
        <v>8</v>
      </c>
      <c r="B506" s="60"/>
      <c r="C506" s="56">
        <f>SUM(C507:C512)+C523+C524</f>
        <v>114737</v>
      </c>
      <c r="D506" s="56">
        <f>SUM(D507:D512)+D523+D524</f>
        <v>115293</v>
      </c>
      <c r="E506" s="56">
        <f>SUM(E507:E512)+E523+E524</f>
        <v>109271</v>
      </c>
      <c r="F506" s="23">
        <f t="shared" si="16"/>
        <v>94.776786101497919</v>
      </c>
    </row>
    <row r="507" spans="1:6">
      <c r="A507" s="30" t="s">
        <v>102</v>
      </c>
      <c r="B507" s="28" t="s">
        <v>56</v>
      </c>
      <c r="C507" s="18">
        <v>45946</v>
      </c>
      <c r="D507" s="26">
        <v>49979</v>
      </c>
      <c r="E507" s="27">
        <v>45801</v>
      </c>
      <c r="F507" s="23">
        <f t="shared" si="16"/>
        <v>91.64048900538225</v>
      </c>
    </row>
    <row r="508" spans="1:6">
      <c r="A508" s="30" t="s">
        <v>251</v>
      </c>
      <c r="B508" s="28" t="s">
        <v>53</v>
      </c>
      <c r="C508" s="18">
        <v>4668</v>
      </c>
      <c r="D508" s="26">
        <v>2106</v>
      </c>
      <c r="E508" s="27">
        <v>2106</v>
      </c>
      <c r="F508" s="23">
        <f t="shared" si="16"/>
        <v>100</v>
      </c>
    </row>
    <row r="509" spans="1:6">
      <c r="A509" s="30" t="s">
        <v>16</v>
      </c>
      <c r="B509" s="28" t="s">
        <v>179</v>
      </c>
      <c r="C509" s="18">
        <v>7400</v>
      </c>
      <c r="D509" s="26">
        <v>7834</v>
      </c>
      <c r="E509" s="27">
        <v>6557</v>
      </c>
      <c r="F509" s="23">
        <f t="shared" si="16"/>
        <v>83.699259637477653</v>
      </c>
    </row>
    <row r="510" spans="1:6">
      <c r="A510" s="30" t="s">
        <v>22</v>
      </c>
      <c r="B510" s="28" t="s">
        <v>180</v>
      </c>
      <c r="C510" s="18">
        <v>1822</v>
      </c>
      <c r="D510" s="26">
        <v>1976</v>
      </c>
      <c r="E510" s="27">
        <v>1756</v>
      </c>
      <c r="F510" s="23">
        <f t="shared" si="16"/>
        <v>88.866396761133601</v>
      </c>
    </row>
    <row r="511" spans="1:6">
      <c r="A511" s="30" t="s">
        <v>72</v>
      </c>
      <c r="B511" s="28" t="s">
        <v>181</v>
      </c>
      <c r="C511" s="18">
        <v>901</v>
      </c>
      <c r="D511" s="26">
        <v>1164</v>
      </c>
      <c r="E511" s="27">
        <v>954</v>
      </c>
      <c r="F511" s="23">
        <f t="shared" si="16"/>
        <v>81.958762886597938</v>
      </c>
    </row>
    <row r="512" spans="1:6">
      <c r="A512" s="30" t="s">
        <v>90</v>
      </c>
      <c r="B512" s="28" t="s">
        <v>91</v>
      </c>
      <c r="C512" s="22">
        <f>SUM(C513:C522)</f>
        <v>50000</v>
      </c>
      <c r="D512" s="29">
        <f>SUM(D513:D522)</f>
        <v>48235</v>
      </c>
      <c r="E512" s="29">
        <f>SUM(E513:E522)</f>
        <v>48098</v>
      </c>
      <c r="F512" s="23">
        <f t="shared" si="16"/>
        <v>99.715973877889496</v>
      </c>
    </row>
    <row r="513" spans="1:6">
      <c r="A513" s="30" t="s">
        <v>21</v>
      </c>
      <c r="B513" s="28" t="s">
        <v>57</v>
      </c>
      <c r="C513" s="18">
        <v>24000</v>
      </c>
      <c r="D513" s="26">
        <v>22866</v>
      </c>
      <c r="E513" s="27">
        <v>22866</v>
      </c>
      <c r="F513" s="23">
        <f t="shared" si="16"/>
        <v>100</v>
      </c>
    </row>
    <row r="514" spans="1:6">
      <c r="A514" s="30" t="s">
        <v>117</v>
      </c>
      <c r="B514" s="28" t="s">
        <v>96</v>
      </c>
      <c r="C514" s="18">
        <v>1950</v>
      </c>
      <c r="D514" s="26">
        <v>1650</v>
      </c>
      <c r="E514" s="27">
        <v>1650</v>
      </c>
      <c r="F514" s="23">
        <f t="shared" si="16"/>
        <v>100</v>
      </c>
    </row>
    <row r="515" spans="1:6">
      <c r="A515" s="30" t="s">
        <v>38</v>
      </c>
      <c r="B515" s="28" t="s">
        <v>42</v>
      </c>
      <c r="C515" s="18">
        <v>6000</v>
      </c>
      <c r="D515" s="26">
        <v>7324</v>
      </c>
      <c r="E515" s="27">
        <v>7324</v>
      </c>
      <c r="F515" s="23">
        <f t="shared" si="16"/>
        <v>100</v>
      </c>
    </row>
    <row r="516" spans="1:6">
      <c r="A516" s="30" t="s">
        <v>39</v>
      </c>
      <c r="B516" s="28" t="s">
        <v>43</v>
      </c>
      <c r="C516" s="18">
        <v>10000</v>
      </c>
      <c r="D516" s="26">
        <v>11035</v>
      </c>
      <c r="E516" s="27">
        <v>11035</v>
      </c>
      <c r="F516" s="23">
        <f t="shared" si="16"/>
        <v>100</v>
      </c>
    </row>
    <row r="517" spans="1:6">
      <c r="A517" s="30" t="s">
        <v>133</v>
      </c>
      <c r="B517" s="28" t="s">
        <v>132</v>
      </c>
      <c r="C517" s="18">
        <v>3000</v>
      </c>
      <c r="D517" s="26">
        <v>2402</v>
      </c>
      <c r="E517" s="27">
        <v>2402</v>
      </c>
      <c r="F517" s="23">
        <f t="shared" si="16"/>
        <v>100</v>
      </c>
    </row>
    <row r="518" spans="1:6">
      <c r="A518" s="30" t="s">
        <v>18</v>
      </c>
      <c r="B518" s="28" t="s">
        <v>97</v>
      </c>
      <c r="C518" s="18">
        <v>2272</v>
      </c>
      <c r="D518" s="26">
        <v>523</v>
      </c>
      <c r="E518" s="27">
        <v>523</v>
      </c>
      <c r="F518" s="23">
        <f t="shared" si="16"/>
        <v>99.999999999999986</v>
      </c>
    </row>
    <row r="519" spans="1:6">
      <c r="A519" s="30" t="s">
        <v>28</v>
      </c>
      <c r="B519" s="28" t="s">
        <v>48</v>
      </c>
      <c r="C519" s="18">
        <v>600</v>
      </c>
      <c r="D519" s="26">
        <v>582</v>
      </c>
      <c r="E519" s="27">
        <v>501</v>
      </c>
      <c r="F519" s="23">
        <f t="shared" si="16"/>
        <v>86.082474226804123</v>
      </c>
    </row>
    <row r="520" spans="1:6">
      <c r="A520" s="30" t="s">
        <v>59</v>
      </c>
      <c r="B520" s="28" t="s">
        <v>41</v>
      </c>
      <c r="C520" s="18">
        <v>100</v>
      </c>
      <c r="D520" s="26">
        <v>100</v>
      </c>
      <c r="E520" s="27">
        <v>44</v>
      </c>
      <c r="F520" s="23">
        <f t="shared" si="16"/>
        <v>44</v>
      </c>
    </row>
    <row r="521" spans="1:6">
      <c r="A521" s="30" t="s">
        <v>55</v>
      </c>
      <c r="B521" s="28" t="s">
        <v>49</v>
      </c>
      <c r="C521" s="18">
        <v>700</v>
      </c>
      <c r="D521" s="26">
        <v>557</v>
      </c>
      <c r="E521" s="27">
        <v>557</v>
      </c>
      <c r="F521" s="23">
        <f t="shared" si="16"/>
        <v>100</v>
      </c>
    </row>
    <row r="522" spans="1:6">
      <c r="A522" s="30" t="s">
        <v>45</v>
      </c>
      <c r="B522" s="28" t="s">
        <v>46</v>
      </c>
      <c r="C522" s="18">
        <v>1378</v>
      </c>
      <c r="D522" s="26">
        <v>1196</v>
      </c>
      <c r="E522" s="27">
        <v>1196</v>
      </c>
      <c r="F522" s="23">
        <f t="shared" si="16"/>
        <v>99.999999999999986</v>
      </c>
    </row>
    <row r="523" spans="1:6">
      <c r="A523" s="30" t="s">
        <v>27</v>
      </c>
      <c r="B523" s="28" t="s">
        <v>65</v>
      </c>
      <c r="C523" s="18">
        <v>4000</v>
      </c>
      <c r="D523" s="26">
        <v>3999</v>
      </c>
      <c r="E523" s="27">
        <v>3999</v>
      </c>
      <c r="F523" s="23">
        <f t="shared" si="16"/>
        <v>100</v>
      </c>
    </row>
    <row r="524" spans="1:6">
      <c r="A524" s="30" t="s">
        <v>25</v>
      </c>
      <c r="B524" s="28" t="s">
        <v>84</v>
      </c>
      <c r="C524" s="18">
        <v>0</v>
      </c>
      <c r="D524" s="26">
        <v>0</v>
      </c>
      <c r="E524" s="27">
        <v>0</v>
      </c>
      <c r="F524" s="23" t="s">
        <v>0</v>
      </c>
    </row>
    <row r="525" spans="1:6" s="62" customFormat="1" ht="15.75">
      <c r="A525" s="59" t="s">
        <v>127</v>
      </c>
      <c r="B525" s="74"/>
      <c r="C525" s="61">
        <f>C526+C530+C531</f>
        <v>2000</v>
      </c>
      <c r="D525" s="61">
        <f>D526+D530+D531</f>
        <v>9286</v>
      </c>
      <c r="E525" s="61">
        <f>E526+E530+E531</f>
        <v>9286</v>
      </c>
      <c r="F525" s="23">
        <f t="shared" si="16"/>
        <v>100</v>
      </c>
    </row>
    <row r="526" spans="1:6">
      <c r="A526" s="30" t="s">
        <v>90</v>
      </c>
      <c r="B526" s="28" t="s">
        <v>91</v>
      </c>
      <c r="C526" s="18">
        <f>SUM(C527:C529)</f>
        <v>2000</v>
      </c>
      <c r="D526" s="27">
        <f>SUM(D527:D529)</f>
        <v>9286</v>
      </c>
      <c r="E526" s="27">
        <f>SUM(E527:E529)</f>
        <v>9286</v>
      </c>
      <c r="F526" s="23">
        <f t="shared" si="16"/>
        <v>100</v>
      </c>
    </row>
    <row r="527" spans="1:6">
      <c r="A527" s="30" t="s">
        <v>38</v>
      </c>
      <c r="B527" s="28" t="s">
        <v>42</v>
      </c>
      <c r="C527" s="18">
        <v>1000</v>
      </c>
      <c r="D527" s="27">
        <v>1092</v>
      </c>
      <c r="E527" s="27">
        <v>1092</v>
      </c>
      <c r="F527" s="23">
        <f t="shared" si="16"/>
        <v>100</v>
      </c>
    </row>
    <row r="528" spans="1:6">
      <c r="A528" s="30" t="s">
        <v>39</v>
      </c>
      <c r="B528" s="28" t="s">
        <v>116</v>
      </c>
      <c r="C528" s="18">
        <v>400</v>
      </c>
      <c r="D528" s="26">
        <v>4499</v>
      </c>
      <c r="E528" s="27">
        <v>4499</v>
      </c>
      <c r="F528" s="23">
        <f t="shared" si="16"/>
        <v>100</v>
      </c>
    </row>
    <row r="529" spans="1:6">
      <c r="A529" s="30" t="s">
        <v>133</v>
      </c>
      <c r="B529" s="28" t="s">
        <v>132</v>
      </c>
      <c r="C529" s="18">
        <v>600</v>
      </c>
      <c r="D529" s="26">
        <v>3695</v>
      </c>
      <c r="E529" s="27">
        <v>3695</v>
      </c>
      <c r="F529" s="23">
        <f t="shared" si="16"/>
        <v>99.999999999999986</v>
      </c>
    </row>
    <row r="530" spans="1:6">
      <c r="A530" s="8" t="s">
        <v>27</v>
      </c>
      <c r="B530" s="28" t="s">
        <v>65</v>
      </c>
      <c r="C530" s="18">
        <v>0</v>
      </c>
      <c r="D530" s="26">
        <v>0</v>
      </c>
      <c r="E530" s="27">
        <v>0</v>
      </c>
      <c r="F530" s="23" t="s">
        <v>0</v>
      </c>
    </row>
    <row r="531" spans="1:6">
      <c r="A531" s="30" t="s">
        <v>25</v>
      </c>
      <c r="B531" s="28" t="s">
        <v>84</v>
      </c>
      <c r="C531" s="18">
        <v>0</v>
      </c>
      <c r="D531" s="27">
        <v>0</v>
      </c>
      <c r="E531" s="27">
        <v>0</v>
      </c>
      <c r="F531" s="23" t="s">
        <v>0</v>
      </c>
    </row>
    <row r="532" spans="1:6" s="62" customFormat="1" ht="15.75">
      <c r="A532" s="59" t="s">
        <v>128</v>
      </c>
      <c r="B532" s="60"/>
      <c r="C532" s="61">
        <f>C533</f>
        <v>9000</v>
      </c>
      <c r="D532" s="61">
        <f>D533</f>
        <v>8686</v>
      </c>
      <c r="E532" s="61">
        <f>E533</f>
        <v>8686</v>
      </c>
      <c r="F532" s="23">
        <f t="shared" si="16"/>
        <v>100</v>
      </c>
    </row>
    <row r="533" spans="1:6">
      <c r="A533" s="30" t="s">
        <v>129</v>
      </c>
      <c r="B533" s="28" t="s">
        <v>91</v>
      </c>
      <c r="C533" s="18">
        <f>SUM(C534:C537)</f>
        <v>9000</v>
      </c>
      <c r="D533" s="27">
        <f>SUM(D534:D537)</f>
        <v>8686</v>
      </c>
      <c r="E533" s="27">
        <f>SUM(E534:E537)</f>
        <v>8686</v>
      </c>
      <c r="F533" s="23">
        <f t="shared" si="16"/>
        <v>100</v>
      </c>
    </row>
    <row r="534" spans="1:6">
      <c r="A534" s="30" t="s">
        <v>88</v>
      </c>
      <c r="B534" s="28" t="s">
        <v>96</v>
      </c>
      <c r="C534" s="18">
        <v>0</v>
      </c>
      <c r="D534" s="27">
        <v>0</v>
      </c>
      <c r="E534" s="27">
        <v>0</v>
      </c>
      <c r="F534" s="23" t="s">
        <v>0</v>
      </c>
    </row>
    <row r="535" spans="1:6">
      <c r="A535" s="36" t="s">
        <v>38</v>
      </c>
      <c r="B535" s="28" t="s">
        <v>115</v>
      </c>
      <c r="C535" s="18">
        <v>4000</v>
      </c>
      <c r="D535" s="26">
        <v>3867</v>
      </c>
      <c r="E535" s="27">
        <v>3867</v>
      </c>
      <c r="F535" s="23">
        <f t="shared" si="16"/>
        <v>100</v>
      </c>
    </row>
    <row r="536" spans="1:6">
      <c r="A536" s="30" t="s">
        <v>39</v>
      </c>
      <c r="B536" s="28" t="s">
        <v>116</v>
      </c>
      <c r="C536" s="18">
        <v>2000</v>
      </c>
      <c r="D536" s="26">
        <v>1922</v>
      </c>
      <c r="E536" s="27">
        <v>1922</v>
      </c>
      <c r="F536" s="23">
        <f t="shared" si="16"/>
        <v>100</v>
      </c>
    </row>
    <row r="537" spans="1:6">
      <c r="A537" s="30" t="s">
        <v>133</v>
      </c>
      <c r="B537" s="28" t="s">
        <v>132</v>
      </c>
      <c r="C537" s="18">
        <v>3000</v>
      </c>
      <c r="D537" s="26">
        <v>2897</v>
      </c>
      <c r="E537" s="27">
        <v>2897</v>
      </c>
      <c r="F537" s="23">
        <f t="shared" si="16"/>
        <v>100</v>
      </c>
    </row>
    <row r="538" spans="1:6" s="58" customFormat="1" ht="15.75">
      <c r="A538" s="54" t="s">
        <v>245</v>
      </c>
      <c r="B538" s="55"/>
      <c r="C538" s="61">
        <f>C539</f>
        <v>5250</v>
      </c>
      <c r="D538" s="61">
        <f>D539</f>
        <v>0</v>
      </c>
      <c r="E538" s="61">
        <f>E539</f>
        <v>0</v>
      </c>
      <c r="F538" s="23" t="s">
        <v>0</v>
      </c>
    </row>
    <row r="539" spans="1:6">
      <c r="A539" s="24" t="s">
        <v>25</v>
      </c>
      <c r="B539" s="28" t="s">
        <v>52</v>
      </c>
      <c r="C539" s="18">
        <v>5250</v>
      </c>
      <c r="D539" s="27">
        <v>0</v>
      </c>
      <c r="E539" s="27">
        <v>0</v>
      </c>
      <c r="F539" s="23" t="s">
        <v>0</v>
      </c>
    </row>
    <row r="540" spans="1:6" s="62" customFormat="1" ht="15.75">
      <c r="A540" s="59" t="s">
        <v>234</v>
      </c>
      <c r="B540" s="74"/>
      <c r="C540" s="61">
        <f>SUM(C541:C545)+C553+C554</f>
        <v>0</v>
      </c>
      <c r="D540" s="61">
        <f>SUM(D541:D545)+D553+D554</f>
        <v>161257</v>
      </c>
      <c r="E540" s="61">
        <f>SUM(E541:E545)+E553+E554</f>
        <v>129536</v>
      </c>
      <c r="F540" s="23">
        <f t="shared" si="16"/>
        <v>80.328915954036106</v>
      </c>
    </row>
    <row r="541" spans="1:6">
      <c r="A541" s="30" t="s">
        <v>251</v>
      </c>
      <c r="B541" s="28" t="s">
        <v>53</v>
      </c>
      <c r="C541" s="18">
        <v>0</v>
      </c>
      <c r="D541" s="27">
        <v>36339</v>
      </c>
      <c r="E541" s="27">
        <v>25816</v>
      </c>
      <c r="F541" s="23">
        <f t="shared" si="16"/>
        <v>71.042131043782163</v>
      </c>
    </row>
    <row r="542" spans="1:6">
      <c r="A542" s="30" t="s">
        <v>16</v>
      </c>
      <c r="B542" s="28" t="s">
        <v>179</v>
      </c>
      <c r="C542" s="18">
        <v>0</v>
      </c>
      <c r="D542" s="27">
        <v>3971</v>
      </c>
      <c r="E542" s="27">
        <v>2362</v>
      </c>
      <c r="F542" s="23">
        <f t="shared" si="16"/>
        <v>59.481238982624021</v>
      </c>
    </row>
    <row r="543" spans="1:6">
      <c r="A543" s="30" t="s">
        <v>22</v>
      </c>
      <c r="B543" s="28" t="s">
        <v>180</v>
      </c>
      <c r="C543" s="18">
        <v>0</v>
      </c>
      <c r="D543" s="27">
        <v>1082</v>
      </c>
      <c r="E543" s="27">
        <v>699</v>
      </c>
      <c r="F543" s="23">
        <f t="shared" si="16"/>
        <v>64.60258780036969</v>
      </c>
    </row>
    <row r="544" spans="1:6">
      <c r="A544" s="30" t="s">
        <v>72</v>
      </c>
      <c r="B544" s="28" t="s">
        <v>181</v>
      </c>
      <c r="C544" s="18">
        <v>0</v>
      </c>
      <c r="D544" s="27">
        <v>416</v>
      </c>
      <c r="E544" s="27">
        <v>382</v>
      </c>
      <c r="F544" s="23">
        <f t="shared" si="16"/>
        <v>91.82692307692308</v>
      </c>
    </row>
    <row r="545" spans="1:6">
      <c r="A545" s="30" t="s">
        <v>129</v>
      </c>
      <c r="B545" s="28" t="s">
        <v>91</v>
      </c>
      <c r="C545" s="27">
        <f>SUM(C546:C552)</f>
        <v>0</v>
      </c>
      <c r="D545" s="27">
        <f>SUM(D546:D552)</f>
        <v>37677</v>
      </c>
      <c r="E545" s="27">
        <f>SUM(E546:E552)</f>
        <v>18505</v>
      </c>
      <c r="F545" s="23">
        <f t="shared" si="16"/>
        <v>49.114844600153944</v>
      </c>
    </row>
    <row r="546" spans="1:6">
      <c r="A546" s="36" t="s">
        <v>38</v>
      </c>
      <c r="B546" s="28" t="s">
        <v>115</v>
      </c>
      <c r="C546" s="18">
        <v>0</v>
      </c>
      <c r="D546" s="27">
        <v>22750</v>
      </c>
      <c r="E546" s="27">
        <v>14583</v>
      </c>
      <c r="F546" s="23">
        <f t="shared" si="16"/>
        <v>64.101098901098908</v>
      </c>
    </row>
    <row r="547" spans="1:6">
      <c r="A547" s="30" t="s">
        <v>39</v>
      </c>
      <c r="B547" s="28" t="s">
        <v>116</v>
      </c>
      <c r="C547" s="18">
        <v>0</v>
      </c>
      <c r="D547" s="27">
        <v>43</v>
      </c>
      <c r="E547" s="27">
        <v>43</v>
      </c>
      <c r="F547" s="23" t="s">
        <v>0</v>
      </c>
    </row>
    <row r="548" spans="1:6">
      <c r="A548" s="30" t="s">
        <v>133</v>
      </c>
      <c r="B548" s="28" t="s">
        <v>132</v>
      </c>
      <c r="C548" s="18">
        <v>0</v>
      </c>
      <c r="D548" s="27">
        <v>3493</v>
      </c>
      <c r="E548" s="27">
        <v>1050</v>
      </c>
      <c r="F548" s="23">
        <f t="shared" si="16"/>
        <v>30.060120240480963</v>
      </c>
    </row>
    <row r="549" spans="1:6">
      <c r="A549" s="30" t="s">
        <v>28</v>
      </c>
      <c r="B549" s="28" t="s">
        <v>48</v>
      </c>
      <c r="C549" s="18">
        <v>0</v>
      </c>
      <c r="D549" s="27">
        <v>0</v>
      </c>
      <c r="E549" s="27">
        <v>0</v>
      </c>
      <c r="F549" s="23" t="s">
        <v>0</v>
      </c>
    </row>
    <row r="550" spans="1:6">
      <c r="A550" s="30" t="s">
        <v>59</v>
      </c>
      <c r="B550" s="28" t="s">
        <v>41</v>
      </c>
      <c r="C550" s="18">
        <v>0</v>
      </c>
      <c r="D550" s="27">
        <v>4225</v>
      </c>
      <c r="E550" s="27">
        <v>2546</v>
      </c>
      <c r="F550" s="23">
        <f t="shared" si="16"/>
        <v>60.260355029585796</v>
      </c>
    </row>
    <row r="551" spans="1:6">
      <c r="A551" s="30" t="s">
        <v>55</v>
      </c>
      <c r="B551" s="28" t="s">
        <v>49</v>
      </c>
      <c r="C551" s="18">
        <v>0</v>
      </c>
      <c r="D551" s="26">
        <v>313</v>
      </c>
      <c r="E551" s="27">
        <v>283</v>
      </c>
      <c r="F551" s="23">
        <f t="shared" si="16"/>
        <v>90.415335463258785</v>
      </c>
    </row>
    <row r="552" spans="1:6">
      <c r="A552" s="24" t="s">
        <v>164</v>
      </c>
      <c r="B552" s="28" t="s">
        <v>47</v>
      </c>
      <c r="C552" s="27">
        <v>0</v>
      </c>
      <c r="D552" s="26">
        <v>6853</v>
      </c>
      <c r="E552" s="27">
        <v>0</v>
      </c>
      <c r="F552" s="23">
        <f t="shared" si="16"/>
        <v>0</v>
      </c>
    </row>
    <row r="553" spans="1:6">
      <c r="A553" s="24" t="s">
        <v>25</v>
      </c>
      <c r="B553" s="28" t="s">
        <v>52</v>
      </c>
      <c r="C553" s="18">
        <v>0</v>
      </c>
      <c r="D553" s="27">
        <v>81772</v>
      </c>
      <c r="E553" s="27">
        <v>81772</v>
      </c>
      <c r="F553" s="23">
        <f t="shared" si="16"/>
        <v>100</v>
      </c>
    </row>
    <row r="554" spans="1:6">
      <c r="A554" s="30" t="s">
        <v>232</v>
      </c>
      <c r="B554" s="28" t="s">
        <v>233</v>
      </c>
      <c r="C554" s="18">
        <v>0</v>
      </c>
      <c r="D554" s="27">
        <v>0</v>
      </c>
      <c r="E554" s="27">
        <v>0</v>
      </c>
      <c r="F554" s="23" t="s">
        <v>0</v>
      </c>
    </row>
    <row r="555" spans="1:6" s="62" customFormat="1" ht="15.75">
      <c r="A555" s="59" t="s">
        <v>242</v>
      </c>
      <c r="B555" s="74"/>
      <c r="C555" s="61">
        <f>SUM(C556:C561)+C568+C569</f>
        <v>1207</v>
      </c>
      <c r="D555" s="61">
        <f>SUM(D556:D561)+D568+D569</f>
        <v>806</v>
      </c>
      <c r="E555" s="61">
        <f>SUM(E556:E561)+E568+E569</f>
        <v>806</v>
      </c>
      <c r="F555" s="23">
        <f t="shared" si="16"/>
        <v>100</v>
      </c>
    </row>
    <row r="556" spans="1:6">
      <c r="A556" s="30" t="s">
        <v>102</v>
      </c>
      <c r="B556" s="28" t="s">
        <v>56</v>
      </c>
      <c r="C556" s="18">
        <v>0</v>
      </c>
      <c r="D556" s="26">
        <v>0</v>
      </c>
      <c r="E556" s="27">
        <v>0</v>
      </c>
      <c r="F556" s="23" t="s">
        <v>0</v>
      </c>
    </row>
    <row r="557" spans="1:6">
      <c r="A557" s="30" t="s">
        <v>251</v>
      </c>
      <c r="B557" s="28" t="s">
        <v>53</v>
      </c>
      <c r="C557" s="18">
        <v>0</v>
      </c>
      <c r="D557" s="27">
        <v>100</v>
      </c>
      <c r="E557" s="27">
        <v>100</v>
      </c>
      <c r="F557" s="23">
        <f t="shared" si="16"/>
        <v>100</v>
      </c>
    </row>
    <row r="558" spans="1:6">
      <c r="A558" s="30" t="s">
        <v>16</v>
      </c>
      <c r="B558" s="28" t="s">
        <v>179</v>
      </c>
      <c r="C558" s="18">
        <v>0</v>
      </c>
      <c r="D558" s="27">
        <v>47</v>
      </c>
      <c r="E558" s="27">
        <v>47</v>
      </c>
      <c r="F558" s="23">
        <f t="shared" si="16"/>
        <v>100</v>
      </c>
    </row>
    <row r="559" spans="1:6">
      <c r="A559" s="30" t="s">
        <v>22</v>
      </c>
      <c r="B559" s="28" t="s">
        <v>180</v>
      </c>
      <c r="C559" s="18">
        <v>0</v>
      </c>
      <c r="D559" s="27">
        <v>17</v>
      </c>
      <c r="E559" s="27">
        <v>17</v>
      </c>
      <c r="F559" s="23">
        <f t="shared" si="16"/>
        <v>99.999999999999986</v>
      </c>
    </row>
    <row r="560" spans="1:6">
      <c r="A560" s="30" t="s">
        <v>72</v>
      </c>
      <c r="B560" s="28" t="s">
        <v>181</v>
      </c>
      <c r="C560" s="18">
        <v>0</v>
      </c>
      <c r="D560" s="27">
        <v>14</v>
      </c>
      <c r="E560" s="27">
        <v>14</v>
      </c>
      <c r="F560" s="23">
        <f t="shared" si="16"/>
        <v>99.999999999999986</v>
      </c>
    </row>
    <row r="561" spans="1:6">
      <c r="A561" s="30" t="s">
        <v>129</v>
      </c>
      <c r="B561" s="28" t="s">
        <v>91</v>
      </c>
      <c r="C561" s="27">
        <f>SUM(C562:C567)</f>
        <v>1207</v>
      </c>
      <c r="D561" s="27">
        <f>SUM(D562:D567)</f>
        <v>628</v>
      </c>
      <c r="E561" s="27">
        <f>SUM(E562:E567)</f>
        <v>628</v>
      </c>
      <c r="F561" s="23">
        <f t="shared" si="16"/>
        <v>100</v>
      </c>
    </row>
    <row r="562" spans="1:6">
      <c r="A562" s="36" t="s">
        <v>38</v>
      </c>
      <c r="B562" s="28" t="s">
        <v>115</v>
      </c>
      <c r="C562" s="18">
        <v>0</v>
      </c>
      <c r="D562" s="27">
        <v>0</v>
      </c>
      <c r="E562" s="27">
        <v>0</v>
      </c>
      <c r="F562" s="23" t="s">
        <v>0</v>
      </c>
    </row>
    <row r="563" spans="1:6">
      <c r="A563" s="30" t="s">
        <v>39</v>
      </c>
      <c r="B563" s="28" t="s">
        <v>116</v>
      </c>
      <c r="C563" s="18">
        <v>0</v>
      </c>
      <c r="D563" s="27">
        <v>0</v>
      </c>
      <c r="E563" s="27">
        <v>0</v>
      </c>
      <c r="F563" s="23" t="s">
        <v>0</v>
      </c>
    </row>
    <row r="564" spans="1:6">
      <c r="A564" s="30" t="s">
        <v>133</v>
      </c>
      <c r="B564" s="28" t="s">
        <v>132</v>
      </c>
      <c r="C564" s="18">
        <v>0</v>
      </c>
      <c r="D564" s="27">
        <v>0</v>
      </c>
      <c r="E564" s="27">
        <v>0</v>
      </c>
      <c r="F564" s="23" t="s">
        <v>0</v>
      </c>
    </row>
    <row r="565" spans="1:6">
      <c r="A565" s="30" t="s">
        <v>28</v>
      </c>
      <c r="B565" s="28" t="s">
        <v>48</v>
      </c>
      <c r="C565" s="18">
        <v>0</v>
      </c>
      <c r="D565" s="27">
        <v>0</v>
      </c>
      <c r="E565" s="27">
        <v>0</v>
      </c>
      <c r="F565" s="23" t="s">
        <v>0</v>
      </c>
    </row>
    <row r="566" spans="1:6">
      <c r="A566" s="30" t="s">
        <v>59</v>
      </c>
      <c r="B566" s="28" t="s">
        <v>41</v>
      </c>
      <c r="C566" s="18">
        <v>0</v>
      </c>
      <c r="D566" s="27">
        <v>0</v>
      </c>
      <c r="E566" s="27">
        <v>0</v>
      </c>
      <c r="F566" s="23" t="s">
        <v>0</v>
      </c>
    </row>
    <row r="567" spans="1:6">
      <c r="A567" s="24" t="s">
        <v>164</v>
      </c>
      <c r="B567" s="28" t="s">
        <v>47</v>
      </c>
      <c r="C567" s="18">
        <v>1207</v>
      </c>
      <c r="D567" s="26">
        <v>628</v>
      </c>
      <c r="E567" s="27">
        <v>628</v>
      </c>
      <c r="F567" s="23">
        <f t="shared" ref="F567:F586" si="17">E567/D567%</f>
        <v>100</v>
      </c>
    </row>
    <row r="568" spans="1:6">
      <c r="A568" s="24" t="s">
        <v>25</v>
      </c>
      <c r="B568" s="28" t="s">
        <v>52</v>
      </c>
      <c r="C568" s="18">
        <v>0</v>
      </c>
      <c r="D568" s="27">
        <v>0</v>
      </c>
      <c r="E568" s="27">
        <v>0</v>
      </c>
      <c r="F568" s="23" t="s">
        <v>0</v>
      </c>
    </row>
    <row r="569" spans="1:6">
      <c r="A569" s="30" t="s">
        <v>232</v>
      </c>
      <c r="B569" s="28" t="s">
        <v>233</v>
      </c>
      <c r="C569" s="18">
        <v>0</v>
      </c>
      <c r="D569" s="27">
        <v>0</v>
      </c>
      <c r="E569" s="27">
        <v>0</v>
      </c>
      <c r="F569" s="23" t="s">
        <v>0</v>
      </c>
    </row>
    <row r="570" spans="1:6" s="64" customFormat="1" ht="15.75">
      <c r="A570" s="72" t="s">
        <v>108</v>
      </c>
      <c r="B570" s="66"/>
      <c r="C570" s="67">
        <f>C571+C578+C590+C611+C615+C619+C621+C625</f>
        <v>1994589</v>
      </c>
      <c r="D570" s="67">
        <f>D571+D578+D590+D611+D615+D619+D621+D625</f>
        <v>2474822</v>
      </c>
      <c r="E570" s="67">
        <f>E571+E578+E590+E611+E615+E619+E621+E625</f>
        <v>2268658</v>
      </c>
      <c r="F570" s="23">
        <f t="shared" si="17"/>
        <v>91.669542294354898</v>
      </c>
    </row>
    <row r="571" spans="1:6" s="62" customFormat="1" ht="15.75">
      <c r="A571" s="59" t="s">
        <v>192</v>
      </c>
      <c r="B571" s="60"/>
      <c r="C571" s="56">
        <f>C572+C576+C577</f>
        <v>272374</v>
      </c>
      <c r="D571" s="56">
        <f>D572+D576+D577</f>
        <v>667287</v>
      </c>
      <c r="E571" s="56">
        <f>E572+E576+E577</f>
        <v>539506</v>
      </c>
      <c r="F571" s="23">
        <f t="shared" si="17"/>
        <v>80.850668453004474</v>
      </c>
    </row>
    <row r="572" spans="1:6" s="9" customFormat="1">
      <c r="A572" s="30" t="s">
        <v>90</v>
      </c>
      <c r="B572" s="28" t="s">
        <v>91</v>
      </c>
      <c r="C572" s="22">
        <f>SUM(C573:C575)</f>
        <v>3000</v>
      </c>
      <c r="D572" s="22">
        <f>SUM(D573:D575)</f>
        <v>2969</v>
      </c>
      <c r="E572" s="22">
        <f>SUM(E573:E575)</f>
        <v>1910</v>
      </c>
      <c r="F572" s="23">
        <f t="shared" si="17"/>
        <v>64.331424722128659</v>
      </c>
    </row>
    <row r="573" spans="1:6">
      <c r="A573" s="30" t="s">
        <v>38</v>
      </c>
      <c r="B573" s="28" t="s">
        <v>42</v>
      </c>
      <c r="C573" s="18">
        <v>200</v>
      </c>
      <c r="D573" s="26">
        <v>279</v>
      </c>
      <c r="E573" s="27">
        <v>279</v>
      </c>
      <c r="F573" s="23">
        <f t="shared" si="17"/>
        <v>100</v>
      </c>
    </row>
    <row r="574" spans="1:6">
      <c r="A574" s="30" t="s">
        <v>74</v>
      </c>
      <c r="B574" s="28" t="s">
        <v>43</v>
      </c>
      <c r="C574" s="18">
        <v>2400</v>
      </c>
      <c r="D574" s="26">
        <v>2321</v>
      </c>
      <c r="E574" s="27">
        <v>1395</v>
      </c>
      <c r="F574" s="23">
        <f t="shared" si="17"/>
        <v>60.103403705299435</v>
      </c>
    </row>
    <row r="575" spans="1:6">
      <c r="A575" s="30" t="s">
        <v>133</v>
      </c>
      <c r="B575" s="28" t="s">
        <v>132</v>
      </c>
      <c r="C575" s="18">
        <v>400</v>
      </c>
      <c r="D575" s="26">
        <v>369</v>
      </c>
      <c r="E575" s="27">
        <v>236</v>
      </c>
      <c r="F575" s="23">
        <f t="shared" si="17"/>
        <v>63.956639566395665</v>
      </c>
    </row>
    <row r="576" spans="1:6">
      <c r="A576" s="30" t="s">
        <v>27</v>
      </c>
      <c r="B576" s="28" t="s">
        <v>65</v>
      </c>
      <c r="C576" s="18">
        <v>0</v>
      </c>
      <c r="D576" s="26">
        <v>0</v>
      </c>
      <c r="E576" s="27">
        <v>0</v>
      </c>
      <c r="F576" s="23" t="s">
        <v>0</v>
      </c>
    </row>
    <row r="577" spans="1:6">
      <c r="A577" s="30" t="s">
        <v>25</v>
      </c>
      <c r="B577" s="28" t="s">
        <v>84</v>
      </c>
      <c r="C577" s="18">
        <v>269374</v>
      </c>
      <c r="D577" s="26">
        <v>664318</v>
      </c>
      <c r="E577" s="27">
        <v>537596</v>
      </c>
      <c r="F577" s="23">
        <f>E577/D577%</f>
        <v>80.924497002941365</v>
      </c>
    </row>
    <row r="578" spans="1:6" s="62" customFormat="1" ht="15.75">
      <c r="A578" s="59" t="s">
        <v>191</v>
      </c>
      <c r="B578" s="60"/>
      <c r="C578" s="61">
        <f>SUM(C579:C583)+C589</f>
        <v>106249</v>
      </c>
      <c r="D578" s="61">
        <f>SUM(D579:D583)+D589</f>
        <v>118841</v>
      </c>
      <c r="E578" s="61">
        <f>SUM(E579:E583)+E589</f>
        <v>118841</v>
      </c>
      <c r="F578" s="23">
        <f t="shared" si="17"/>
        <v>100</v>
      </c>
    </row>
    <row r="579" spans="1:6">
      <c r="A579" s="30" t="s">
        <v>102</v>
      </c>
      <c r="B579" s="28" t="s">
        <v>56</v>
      </c>
      <c r="C579" s="18">
        <v>5199</v>
      </c>
      <c r="D579" s="27">
        <v>5602</v>
      </c>
      <c r="E579" s="27">
        <v>5602</v>
      </c>
      <c r="F579" s="23">
        <f t="shared" si="17"/>
        <v>100</v>
      </c>
    </row>
    <row r="580" spans="1:6">
      <c r="A580" s="30" t="s">
        <v>16</v>
      </c>
      <c r="B580" s="28" t="s">
        <v>179</v>
      </c>
      <c r="C580" s="18">
        <v>863</v>
      </c>
      <c r="D580" s="27">
        <v>768</v>
      </c>
      <c r="E580" s="27">
        <v>768</v>
      </c>
      <c r="F580" s="23">
        <f t="shared" si="17"/>
        <v>100</v>
      </c>
    </row>
    <row r="581" spans="1:6">
      <c r="A581" s="30" t="s">
        <v>22</v>
      </c>
      <c r="B581" s="28" t="s">
        <v>180</v>
      </c>
      <c r="C581" s="18">
        <v>187</v>
      </c>
      <c r="D581" s="27">
        <v>203</v>
      </c>
      <c r="E581" s="27">
        <v>203</v>
      </c>
      <c r="F581" s="23">
        <f t="shared" si="17"/>
        <v>100.00000000000001</v>
      </c>
    </row>
    <row r="582" spans="1:6">
      <c r="A582" s="30" t="s">
        <v>72</v>
      </c>
      <c r="B582" s="28" t="s">
        <v>181</v>
      </c>
      <c r="C582" s="18">
        <v>0</v>
      </c>
      <c r="D582" s="27">
        <v>169</v>
      </c>
      <c r="E582" s="27">
        <v>169</v>
      </c>
      <c r="F582" s="23">
        <f t="shared" si="17"/>
        <v>100</v>
      </c>
    </row>
    <row r="583" spans="1:6">
      <c r="A583" s="30" t="s">
        <v>90</v>
      </c>
      <c r="B583" s="28" t="s">
        <v>91</v>
      </c>
      <c r="C583" s="27">
        <f>SUM(C584:C588)</f>
        <v>100000</v>
      </c>
      <c r="D583" s="27">
        <f>SUM(D584:D588)</f>
        <v>112099</v>
      </c>
      <c r="E583" s="27">
        <f>SUM(E584:E588)</f>
        <v>112099</v>
      </c>
      <c r="F583" s="23">
        <f t="shared" si="17"/>
        <v>100</v>
      </c>
    </row>
    <row r="584" spans="1:6">
      <c r="A584" s="30" t="s">
        <v>88</v>
      </c>
      <c r="B584" s="28" t="s">
        <v>96</v>
      </c>
      <c r="C584" s="18">
        <v>150</v>
      </c>
      <c r="D584" s="27">
        <v>150</v>
      </c>
      <c r="E584" s="27">
        <v>150</v>
      </c>
      <c r="F584" s="23">
        <f t="shared" si="17"/>
        <v>100</v>
      </c>
    </row>
    <row r="585" spans="1:6">
      <c r="A585" s="30" t="s">
        <v>38</v>
      </c>
      <c r="B585" s="28" t="s">
        <v>115</v>
      </c>
      <c r="C585" s="18">
        <v>15000</v>
      </c>
      <c r="D585" s="26">
        <v>23912</v>
      </c>
      <c r="E585" s="27">
        <v>23912</v>
      </c>
      <c r="F585" s="23">
        <f t="shared" si="17"/>
        <v>100</v>
      </c>
    </row>
    <row r="586" spans="1:6">
      <c r="A586" s="30" t="s">
        <v>39</v>
      </c>
      <c r="B586" s="28" t="s">
        <v>43</v>
      </c>
      <c r="C586" s="18">
        <v>84694</v>
      </c>
      <c r="D586" s="26">
        <v>87918</v>
      </c>
      <c r="E586" s="27">
        <v>87918</v>
      </c>
      <c r="F586" s="23">
        <f t="shared" si="17"/>
        <v>100</v>
      </c>
    </row>
    <row r="587" spans="1:6">
      <c r="A587" s="30" t="s">
        <v>133</v>
      </c>
      <c r="B587" s="28" t="s">
        <v>132</v>
      </c>
      <c r="C587" s="18">
        <v>0</v>
      </c>
      <c r="D587" s="26">
        <v>119</v>
      </c>
      <c r="E587" s="27">
        <v>119</v>
      </c>
      <c r="F587" s="23" t="s">
        <v>0</v>
      </c>
    </row>
    <row r="588" spans="1:6">
      <c r="A588" s="30" t="s">
        <v>45</v>
      </c>
      <c r="B588" s="28" t="s">
        <v>167</v>
      </c>
      <c r="C588" s="18">
        <v>156</v>
      </c>
      <c r="D588" s="26">
        <v>0</v>
      </c>
      <c r="E588" s="27">
        <v>0</v>
      </c>
      <c r="F588" s="23" t="s">
        <v>0</v>
      </c>
    </row>
    <row r="589" spans="1:6">
      <c r="A589" s="30" t="s">
        <v>25</v>
      </c>
      <c r="B589" s="28" t="s">
        <v>84</v>
      </c>
      <c r="C589" s="18">
        <v>0</v>
      </c>
      <c r="D589" s="26">
        <v>0</v>
      </c>
      <c r="E589" s="27">
        <v>0</v>
      </c>
      <c r="F589" s="23" t="s">
        <v>0</v>
      </c>
    </row>
    <row r="590" spans="1:6" s="62" customFormat="1" ht="15.75">
      <c r="A590" s="59" t="s">
        <v>190</v>
      </c>
      <c r="B590" s="60"/>
      <c r="C590" s="56">
        <f>SUM(C591:C596)+C607+C609+C610</f>
        <v>280727</v>
      </c>
      <c r="D590" s="56">
        <f>SUM(D591:D596)+D607+D609+D610</f>
        <v>339687</v>
      </c>
      <c r="E590" s="56">
        <f>SUM(E591:E596)+E607+E609+E610</f>
        <v>337920</v>
      </c>
      <c r="F590" s="23">
        <f t="shared" ref="F590:F656" si="18">E590/D590%</f>
        <v>99.479815241678367</v>
      </c>
    </row>
    <row r="591" spans="1:6">
      <c r="A591" s="30" t="s">
        <v>92</v>
      </c>
      <c r="B591" s="28" t="s">
        <v>56</v>
      </c>
      <c r="C591" s="18">
        <v>38136</v>
      </c>
      <c r="D591" s="26">
        <v>36404</v>
      </c>
      <c r="E591" s="27">
        <v>34637</v>
      </c>
      <c r="F591" s="23">
        <f t="shared" si="18"/>
        <v>95.146137787056361</v>
      </c>
    </row>
    <row r="592" spans="1:6">
      <c r="A592" s="30" t="s">
        <v>251</v>
      </c>
      <c r="B592" s="28" t="s">
        <v>53</v>
      </c>
      <c r="C592" s="18">
        <v>5184</v>
      </c>
      <c r="D592" s="26">
        <v>2888</v>
      </c>
      <c r="E592" s="27">
        <v>2888</v>
      </c>
      <c r="F592" s="23">
        <f t="shared" si="18"/>
        <v>100</v>
      </c>
    </row>
    <row r="593" spans="1:6">
      <c r="A593" s="30" t="s">
        <v>16</v>
      </c>
      <c r="B593" s="28" t="s">
        <v>179</v>
      </c>
      <c r="C593" s="18">
        <v>6950</v>
      </c>
      <c r="D593" s="26">
        <v>5758</v>
      </c>
      <c r="E593" s="27">
        <v>5758</v>
      </c>
      <c r="F593" s="23">
        <f t="shared" si="18"/>
        <v>100</v>
      </c>
    </row>
    <row r="594" spans="1:6">
      <c r="A594" s="30" t="s">
        <v>12</v>
      </c>
      <c r="B594" s="28" t="s">
        <v>180</v>
      </c>
      <c r="C594" s="18">
        <v>1560</v>
      </c>
      <c r="D594" s="26">
        <v>1356</v>
      </c>
      <c r="E594" s="27">
        <v>1356</v>
      </c>
      <c r="F594" s="23">
        <f t="shared" si="18"/>
        <v>100</v>
      </c>
    </row>
    <row r="595" spans="1:6">
      <c r="A595" s="30" t="s">
        <v>71</v>
      </c>
      <c r="B595" s="28" t="s">
        <v>181</v>
      </c>
      <c r="C595" s="18">
        <v>0</v>
      </c>
      <c r="D595" s="26">
        <v>391</v>
      </c>
      <c r="E595" s="27">
        <v>391</v>
      </c>
      <c r="F595" s="23">
        <f t="shared" si="18"/>
        <v>100</v>
      </c>
    </row>
    <row r="596" spans="1:6">
      <c r="A596" s="30" t="s">
        <v>90</v>
      </c>
      <c r="B596" s="28" t="s">
        <v>91</v>
      </c>
      <c r="C596" s="22">
        <f>SUM(C597:C606)</f>
        <v>100143</v>
      </c>
      <c r="D596" s="22">
        <f>SUM(D597:D606)</f>
        <v>124795</v>
      </c>
      <c r="E596" s="22">
        <f>SUM(E597:E606)</f>
        <v>124795</v>
      </c>
      <c r="F596" s="23">
        <f t="shared" si="18"/>
        <v>100</v>
      </c>
    </row>
    <row r="597" spans="1:6">
      <c r="A597" s="30" t="s">
        <v>37</v>
      </c>
      <c r="B597" s="28" t="s">
        <v>40</v>
      </c>
      <c r="C597" s="18">
        <v>1275</v>
      </c>
      <c r="D597" s="26">
        <v>1275</v>
      </c>
      <c r="E597" s="27">
        <v>1275</v>
      </c>
      <c r="F597" s="23">
        <f t="shared" si="18"/>
        <v>100</v>
      </c>
    </row>
    <row r="598" spans="1:6">
      <c r="A598" s="30" t="s">
        <v>76</v>
      </c>
      <c r="B598" s="28" t="s">
        <v>42</v>
      </c>
      <c r="C598" s="18">
        <v>40000</v>
      </c>
      <c r="D598" s="26">
        <v>20457</v>
      </c>
      <c r="E598" s="27">
        <v>20457</v>
      </c>
      <c r="F598" s="23">
        <f t="shared" si="18"/>
        <v>100</v>
      </c>
    </row>
    <row r="599" spans="1:6">
      <c r="A599" s="30" t="s">
        <v>39</v>
      </c>
      <c r="B599" s="28" t="s">
        <v>43</v>
      </c>
      <c r="C599" s="18">
        <v>10000</v>
      </c>
      <c r="D599" s="26">
        <v>11293</v>
      </c>
      <c r="E599" s="27">
        <v>11293</v>
      </c>
      <c r="F599" s="23">
        <f t="shared" si="18"/>
        <v>100</v>
      </c>
    </row>
    <row r="600" spans="1:6">
      <c r="A600" s="30" t="s">
        <v>133</v>
      </c>
      <c r="B600" s="28" t="s">
        <v>132</v>
      </c>
      <c r="C600" s="18">
        <v>29724</v>
      </c>
      <c r="D600" s="26">
        <v>54741</v>
      </c>
      <c r="E600" s="27">
        <v>54741</v>
      </c>
      <c r="F600" s="23">
        <f t="shared" si="18"/>
        <v>100</v>
      </c>
    </row>
    <row r="601" spans="1:6">
      <c r="A601" s="30" t="s">
        <v>18</v>
      </c>
      <c r="B601" s="28" t="s">
        <v>97</v>
      </c>
      <c r="C601" s="18">
        <v>3000</v>
      </c>
      <c r="D601" s="26">
        <v>6472</v>
      </c>
      <c r="E601" s="27">
        <v>6472</v>
      </c>
      <c r="F601" s="23">
        <f t="shared" si="18"/>
        <v>100</v>
      </c>
    </row>
    <row r="602" spans="1:6">
      <c r="A602" s="30" t="s">
        <v>24</v>
      </c>
      <c r="B602" s="28" t="s">
        <v>48</v>
      </c>
      <c r="C602" s="18">
        <v>15000</v>
      </c>
      <c r="D602" s="26">
        <v>16345</v>
      </c>
      <c r="E602" s="27">
        <v>16345</v>
      </c>
      <c r="F602" s="23">
        <f t="shared" si="18"/>
        <v>100</v>
      </c>
    </row>
    <row r="603" spans="1:6">
      <c r="A603" s="30" t="s">
        <v>59</v>
      </c>
      <c r="B603" s="28" t="s">
        <v>41</v>
      </c>
      <c r="C603" s="18">
        <v>0</v>
      </c>
      <c r="D603" s="26">
        <v>128</v>
      </c>
      <c r="E603" s="27">
        <v>128</v>
      </c>
      <c r="F603" s="23" t="s">
        <v>0</v>
      </c>
    </row>
    <row r="604" spans="1:6">
      <c r="A604" s="30" t="s">
        <v>55</v>
      </c>
      <c r="B604" s="28" t="s">
        <v>49</v>
      </c>
      <c r="C604" s="18">
        <v>0</v>
      </c>
      <c r="D604" s="26">
        <v>1531</v>
      </c>
      <c r="E604" s="27">
        <v>1531</v>
      </c>
      <c r="F604" s="23">
        <f t="shared" si="18"/>
        <v>100</v>
      </c>
    </row>
    <row r="605" spans="1:6">
      <c r="A605" s="30" t="s">
        <v>45</v>
      </c>
      <c r="B605" s="28" t="s">
        <v>46</v>
      </c>
      <c r="C605" s="18">
        <v>1144</v>
      </c>
      <c r="D605" s="26">
        <v>1171</v>
      </c>
      <c r="E605" s="27">
        <v>1171</v>
      </c>
      <c r="F605" s="23">
        <f t="shared" si="18"/>
        <v>99.999999999999986</v>
      </c>
    </row>
    <row r="606" spans="1:6">
      <c r="A606" s="30" t="s">
        <v>269</v>
      </c>
      <c r="B606" s="28" t="s">
        <v>173</v>
      </c>
      <c r="C606" s="18"/>
      <c r="D606" s="27">
        <v>11382</v>
      </c>
      <c r="E606" s="27">
        <v>11382</v>
      </c>
      <c r="F606" s="23">
        <f t="shared" si="18"/>
        <v>100</v>
      </c>
    </row>
    <row r="607" spans="1:6">
      <c r="A607" s="30" t="s">
        <v>144</v>
      </c>
      <c r="B607" s="28" t="s">
        <v>145</v>
      </c>
      <c r="C607" s="22">
        <f>C608</f>
        <v>6000</v>
      </c>
      <c r="D607" s="29">
        <f>D608</f>
        <v>6000</v>
      </c>
      <c r="E607" s="29">
        <f>E608</f>
        <v>6000</v>
      </c>
      <c r="F607" s="23">
        <f t="shared" si="18"/>
        <v>100</v>
      </c>
    </row>
    <row r="608" spans="1:6">
      <c r="A608" s="30" t="s">
        <v>146</v>
      </c>
      <c r="B608" s="28" t="s">
        <v>77</v>
      </c>
      <c r="C608" s="18">
        <v>6000</v>
      </c>
      <c r="D608" s="26">
        <v>6000</v>
      </c>
      <c r="E608" s="27">
        <v>6000</v>
      </c>
      <c r="F608" s="23">
        <f t="shared" si="18"/>
        <v>100</v>
      </c>
    </row>
    <row r="609" spans="1:6">
      <c r="A609" s="30" t="s">
        <v>27</v>
      </c>
      <c r="B609" s="28" t="s">
        <v>65</v>
      </c>
      <c r="C609" s="18">
        <v>79203</v>
      </c>
      <c r="D609" s="26">
        <v>101559</v>
      </c>
      <c r="E609" s="27">
        <v>101559</v>
      </c>
      <c r="F609" s="23">
        <f t="shared" si="18"/>
        <v>100</v>
      </c>
    </row>
    <row r="610" spans="1:6">
      <c r="A610" s="30" t="s">
        <v>25</v>
      </c>
      <c r="B610" s="28" t="s">
        <v>84</v>
      </c>
      <c r="C610" s="18">
        <v>43551</v>
      </c>
      <c r="D610" s="26">
        <v>60536</v>
      </c>
      <c r="E610" s="27">
        <v>60536</v>
      </c>
      <c r="F610" s="23">
        <f t="shared" si="18"/>
        <v>100</v>
      </c>
    </row>
    <row r="611" spans="1:6" s="62" customFormat="1" ht="15.75">
      <c r="A611" s="59" t="s">
        <v>189</v>
      </c>
      <c r="B611" s="60"/>
      <c r="C611" s="56">
        <f>C612</f>
        <v>4960</v>
      </c>
      <c r="D611" s="56">
        <f>D612</f>
        <v>9021</v>
      </c>
      <c r="E611" s="56">
        <f>E612</f>
        <v>9021</v>
      </c>
      <c r="F611" s="23">
        <f t="shared" si="18"/>
        <v>100</v>
      </c>
    </row>
    <row r="612" spans="1:6">
      <c r="A612" s="30" t="s">
        <v>90</v>
      </c>
      <c r="B612" s="28" t="s">
        <v>91</v>
      </c>
      <c r="C612" s="29">
        <f>SUM(C613:C614)</f>
        <v>4960</v>
      </c>
      <c r="D612" s="29">
        <f>SUM(D613:D614)</f>
        <v>9021</v>
      </c>
      <c r="E612" s="29">
        <f>SUM(E613:E614)</f>
        <v>9021</v>
      </c>
      <c r="F612" s="23">
        <f t="shared" si="18"/>
        <v>100</v>
      </c>
    </row>
    <row r="613" spans="1:6">
      <c r="A613" s="30" t="s">
        <v>38</v>
      </c>
      <c r="B613" s="28" t="s">
        <v>115</v>
      </c>
      <c r="C613" s="22">
        <v>0</v>
      </c>
      <c r="D613" s="26">
        <v>8044</v>
      </c>
      <c r="E613" s="27">
        <v>8044</v>
      </c>
      <c r="F613" s="23">
        <f t="shared" si="18"/>
        <v>100</v>
      </c>
    </row>
    <row r="614" spans="1:6">
      <c r="A614" s="30" t="s">
        <v>133</v>
      </c>
      <c r="B614" s="28" t="s">
        <v>132</v>
      </c>
      <c r="C614" s="18">
        <v>4960</v>
      </c>
      <c r="D614" s="26">
        <v>977</v>
      </c>
      <c r="E614" s="27">
        <v>977</v>
      </c>
      <c r="F614" s="23">
        <f t="shared" si="18"/>
        <v>100</v>
      </c>
    </row>
    <row r="615" spans="1:6" s="62" customFormat="1" ht="15.75">
      <c r="A615" s="59" t="s">
        <v>156</v>
      </c>
      <c r="B615" s="60"/>
      <c r="C615" s="56">
        <f>SUM(C616:C616)</f>
        <v>315214</v>
      </c>
      <c r="D615" s="56">
        <f>SUM(D616:D616)</f>
        <v>315214</v>
      </c>
      <c r="E615" s="56">
        <f>SUM(E616:E616)</f>
        <v>242385</v>
      </c>
      <c r="F615" s="23">
        <f t="shared" si="18"/>
        <v>76.895379012353516</v>
      </c>
    </row>
    <row r="616" spans="1:6">
      <c r="A616" s="30" t="s">
        <v>90</v>
      </c>
      <c r="B616" s="28" t="s">
        <v>91</v>
      </c>
      <c r="C616" s="22">
        <f>SUM(C617:C618)</f>
        <v>315214</v>
      </c>
      <c r="D616" s="29">
        <f>SUM(D617:D618)</f>
        <v>315214</v>
      </c>
      <c r="E616" s="29">
        <f>SUM(E617:E618)</f>
        <v>242385</v>
      </c>
      <c r="F616" s="23">
        <f t="shared" si="18"/>
        <v>76.895379012353516</v>
      </c>
    </row>
    <row r="617" spans="1:6">
      <c r="A617" s="30" t="s">
        <v>38</v>
      </c>
      <c r="B617" s="28" t="s">
        <v>42</v>
      </c>
      <c r="C617" s="18">
        <v>0</v>
      </c>
      <c r="D617" s="26">
        <v>30000</v>
      </c>
      <c r="E617" s="27">
        <v>29944</v>
      </c>
      <c r="F617" s="23">
        <f t="shared" si="18"/>
        <v>99.813333333333333</v>
      </c>
    </row>
    <row r="618" spans="1:6">
      <c r="A618" s="30" t="s">
        <v>133</v>
      </c>
      <c r="B618" s="28" t="s">
        <v>132</v>
      </c>
      <c r="C618" s="18">
        <v>315214</v>
      </c>
      <c r="D618" s="26">
        <v>285214</v>
      </c>
      <c r="E618" s="27">
        <v>212441</v>
      </c>
      <c r="F618" s="23">
        <f t="shared" si="18"/>
        <v>74.484772837238012</v>
      </c>
    </row>
    <row r="619" spans="1:6" s="58" customFormat="1" ht="15.75">
      <c r="A619" s="54" t="s">
        <v>246</v>
      </c>
      <c r="B619" s="55"/>
      <c r="C619" s="77">
        <f>C620</f>
        <v>1000065</v>
      </c>
      <c r="D619" s="61">
        <f>D620</f>
        <v>1000065</v>
      </c>
      <c r="E619" s="61">
        <f>E620</f>
        <v>1000065</v>
      </c>
      <c r="F619" s="23">
        <f t="shared" si="18"/>
        <v>100</v>
      </c>
    </row>
    <row r="620" spans="1:6">
      <c r="A620" s="30" t="s">
        <v>25</v>
      </c>
      <c r="B620" s="28" t="s">
        <v>84</v>
      </c>
      <c r="C620" s="27">
        <v>1000065</v>
      </c>
      <c r="D620" s="26">
        <v>1000065</v>
      </c>
      <c r="E620" s="27">
        <v>1000065</v>
      </c>
      <c r="F620" s="23">
        <f t="shared" si="18"/>
        <v>100</v>
      </c>
    </row>
    <row r="621" spans="1:6" s="62" customFormat="1" ht="15.75">
      <c r="A621" s="59" t="s">
        <v>274</v>
      </c>
      <c r="B621" s="60"/>
      <c r="C621" s="61">
        <f>SUM(C622:C622)</f>
        <v>0</v>
      </c>
      <c r="D621" s="61">
        <f>SUM(D622:D622)</f>
        <v>3768</v>
      </c>
      <c r="E621" s="61">
        <f>SUM(E622:E622)</f>
        <v>0</v>
      </c>
      <c r="F621" s="23">
        <f>E621/D621%</f>
        <v>0</v>
      </c>
    </row>
    <row r="622" spans="1:6">
      <c r="A622" s="30" t="s">
        <v>90</v>
      </c>
      <c r="B622" s="28" t="s">
        <v>91</v>
      </c>
      <c r="C622" s="22">
        <f>SUM(C623:C624)</f>
        <v>0</v>
      </c>
      <c r="D622" s="29">
        <f>SUM(D623:D624)</f>
        <v>3768</v>
      </c>
      <c r="E622" s="29">
        <f>SUM(E623:E624)</f>
        <v>0</v>
      </c>
      <c r="F622" s="23">
        <f>E622/D622%</f>
        <v>0</v>
      </c>
    </row>
    <row r="623" spans="1:6">
      <c r="A623" s="30" t="s">
        <v>38</v>
      </c>
      <c r="B623" s="28" t="s">
        <v>115</v>
      </c>
      <c r="C623" s="22">
        <v>0</v>
      </c>
      <c r="D623" s="29">
        <v>3153</v>
      </c>
      <c r="E623" s="29">
        <v>0</v>
      </c>
      <c r="F623" s="23">
        <f>E623/D623%</f>
        <v>0</v>
      </c>
    </row>
    <row r="624" spans="1:6">
      <c r="A624" s="30" t="s">
        <v>133</v>
      </c>
      <c r="B624" s="28" t="s">
        <v>132</v>
      </c>
      <c r="C624" s="22">
        <v>0</v>
      </c>
      <c r="D624" s="26">
        <v>615</v>
      </c>
      <c r="E624" s="27">
        <v>0</v>
      </c>
      <c r="F624" s="23">
        <f>E624/D624%</f>
        <v>0</v>
      </c>
    </row>
    <row r="625" spans="1:6" s="62" customFormat="1" ht="15.75">
      <c r="A625" s="59" t="s">
        <v>188</v>
      </c>
      <c r="B625" s="60"/>
      <c r="C625" s="61">
        <f>SUM(C626:C626)</f>
        <v>15000</v>
      </c>
      <c r="D625" s="61">
        <f>SUM(D626:D626)</f>
        <v>20939</v>
      </c>
      <c r="E625" s="61">
        <f>SUM(E626:E626)</f>
        <v>20920</v>
      </c>
      <c r="F625" s="23">
        <f t="shared" si="18"/>
        <v>99.909260232102781</v>
      </c>
    </row>
    <row r="626" spans="1:6">
      <c r="A626" s="30" t="s">
        <v>90</v>
      </c>
      <c r="B626" s="28" t="s">
        <v>91</v>
      </c>
      <c r="C626" s="22">
        <f>SUM(C627:C630)</f>
        <v>15000</v>
      </c>
      <c r="D626" s="29">
        <f>SUM(D627:D630)</f>
        <v>20939</v>
      </c>
      <c r="E626" s="29">
        <f>SUM(E627:E630)</f>
        <v>20920</v>
      </c>
      <c r="F626" s="23">
        <f t="shared" si="18"/>
        <v>99.909260232102781</v>
      </c>
    </row>
    <row r="627" spans="1:6">
      <c r="A627" s="30" t="s">
        <v>38</v>
      </c>
      <c r="B627" s="28" t="s">
        <v>115</v>
      </c>
      <c r="C627" s="22">
        <v>100</v>
      </c>
      <c r="D627" s="29">
        <v>183</v>
      </c>
      <c r="E627" s="29">
        <v>164</v>
      </c>
      <c r="F627" s="23">
        <f t="shared" si="18"/>
        <v>89.617486338797818</v>
      </c>
    </row>
    <row r="628" spans="1:6">
      <c r="A628" s="30" t="s">
        <v>39</v>
      </c>
      <c r="B628" s="28" t="s">
        <v>43</v>
      </c>
      <c r="C628" s="22">
        <v>400</v>
      </c>
      <c r="D628" s="29">
        <v>16197</v>
      </c>
      <c r="E628" s="29">
        <v>16197</v>
      </c>
      <c r="F628" s="23">
        <f t="shared" si="18"/>
        <v>100</v>
      </c>
    </row>
    <row r="629" spans="1:6">
      <c r="A629" s="30" t="s">
        <v>133</v>
      </c>
      <c r="B629" s="28" t="s">
        <v>132</v>
      </c>
      <c r="C629" s="22">
        <v>14500</v>
      </c>
      <c r="D629" s="26">
        <v>4559</v>
      </c>
      <c r="E629" s="27">
        <v>4559</v>
      </c>
      <c r="F629" s="23">
        <f t="shared" si="18"/>
        <v>99.999999999999986</v>
      </c>
    </row>
    <row r="630" spans="1:6">
      <c r="A630" s="30" t="s">
        <v>163</v>
      </c>
      <c r="B630" s="28" t="s">
        <v>99</v>
      </c>
      <c r="C630" s="18">
        <v>0</v>
      </c>
      <c r="D630" s="26">
        <v>0</v>
      </c>
      <c r="E630" s="27">
        <v>0</v>
      </c>
      <c r="F630" s="23" t="s">
        <v>0</v>
      </c>
    </row>
    <row r="631" spans="1:6" s="68" customFormat="1" ht="15.75">
      <c r="A631" s="72" t="s">
        <v>109</v>
      </c>
      <c r="B631" s="66"/>
      <c r="C631" s="67">
        <f>C632+C647</f>
        <v>150461</v>
      </c>
      <c r="D631" s="67">
        <f>D632+D647</f>
        <v>263271</v>
      </c>
      <c r="E631" s="67">
        <f>E632+E647</f>
        <v>179233</v>
      </c>
      <c r="F631" s="23">
        <f t="shared" si="18"/>
        <v>68.079279525659871</v>
      </c>
    </row>
    <row r="632" spans="1:6" s="64" customFormat="1" ht="15.75">
      <c r="A632" s="81" t="s">
        <v>9</v>
      </c>
      <c r="B632" s="66"/>
      <c r="C632" s="63">
        <f>C633+C635</f>
        <v>43800</v>
      </c>
      <c r="D632" s="63">
        <f>D633+D635</f>
        <v>152237</v>
      </c>
      <c r="E632" s="63">
        <f>E633+E635</f>
        <v>83443</v>
      </c>
      <c r="F632" s="23">
        <f t="shared" si="18"/>
        <v>54.811248251082198</v>
      </c>
    </row>
    <row r="633" spans="1:6" s="46" customFormat="1" ht="13.5">
      <c r="A633" s="44" t="s">
        <v>187</v>
      </c>
      <c r="B633" s="45"/>
      <c r="C633" s="48">
        <f>C634</f>
        <v>13800</v>
      </c>
      <c r="D633" s="48">
        <f>D634</f>
        <v>12600</v>
      </c>
      <c r="E633" s="48">
        <f>E634</f>
        <v>12600</v>
      </c>
      <c r="F633" s="23">
        <f t="shared" si="18"/>
        <v>100</v>
      </c>
    </row>
    <row r="634" spans="1:6">
      <c r="A634" s="30" t="s">
        <v>26</v>
      </c>
      <c r="B634" s="28" t="s">
        <v>77</v>
      </c>
      <c r="C634" s="18">
        <v>13800</v>
      </c>
      <c r="D634" s="26">
        <v>12600</v>
      </c>
      <c r="E634" s="27">
        <v>12600</v>
      </c>
      <c r="F634" s="23">
        <f t="shared" si="18"/>
        <v>100</v>
      </c>
    </row>
    <row r="635" spans="1:6" s="46" customFormat="1" ht="13.5">
      <c r="A635" s="44" t="s">
        <v>202</v>
      </c>
      <c r="B635" s="45"/>
      <c r="C635" s="47">
        <f>SUM(C636:C640)+C645+C646</f>
        <v>30000</v>
      </c>
      <c r="D635" s="47">
        <f>SUM(D636:D640)+D645+D646</f>
        <v>139637</v>
      </c>
      <c r="E635" s="47">
        <f>SUM(E636:E640)+E645+E646</f>
        <v>70843</v>
      </c>
      <c r="F635" s="23">
        <f t="shared" si="18"/>
        <v>50.733688062619507</v>
      </c>
    </row>
    <row r="636" spans="1:6">
      <c r="A636" s="30" t="s">
        <v>251</v>
      </c>
      <c r="B636" s="28" t="s">
        <v>53</v>
      </c>
      <c r="C636" s="18">
        <v>0</v>
      </c>
      <c r="D636" s="26">
        <v>0</v>
      </c>
      <c r="E636" s="27">
        <v>0</v>
      </c>
      <c r="F636" s="23" t="s">
        <v>0</v>
      </c>
    </row>
    <row r="637" spans="1:6">
      <c r="A637" s="30" t="s">
        <v>16</v>
      </c>
      <c r="B637" s="28" t="s">
        <v>179</v>
      </c>
      <c r="C637" s="18">
        <v>0</v>
      </c>
      <c r="D637" s="26">
        <v>0</v>
      </c>
      <c r="E637" s="27">
        <v>0</v>
      </c>
      <c r="F637" s="23" t="s">
        <v>0</v>
      </c>
    </row>
    <row r="638" spans="1:6">
      <c r="A638" s="30" t="s">
        <v>22</v>
      </c>
      <c r="B638" s="28" t="s">
        <v>180</v>
      </c>
      <c r="C638" s="18">
        <v>0</v>
      </c>
      <c r="D638" s="26">
        <v>0</v>
      </c>
      <c r="E638" s="27">
        <v>0</v>
      </c>
      <c r="F638" s="23" t="s">
        <v>0</v>
      </c>
    </row>
    <row r="639" spans="1:6">
      <c r="A639" s="30" t="s">
        <v>79</v>
      </c>
      <c r="B639" s="28" t="s">
        <v>181</v>
      </c>
      <c r="C639" s="18">
        <v>0</v>
      </c>
      <c r="D639" s="26">
        <v>0</v>
      </c>
      <c r="E639" s="27">
        <v>0</v>
      </c>
      <c r="F639" s="23" t="s">
        <v>0</v>
      </c>
    </row>
    <row r="640" spans="1:6">
      <c r="A640" s="30" t="s">
        <v>90</v>
      </c>
      <c r="B640" s="28" t="s">
        <v>91</v>
      </c>
      <c r="C640" s="22">
        <f>SUM(C641:C644)</f>
        <v>5000</v>
      </c>
      <c r="D640" s="29">
        <f>SUM(D641:D644)</f>
        <v>14002</v>
      </c>
      <c r="E640" s="29">
        <f>SUM(E641:E644)</f>
        <v>14002</v>
      </c>
      <c r="F640" s="23">
        <f t="shared" si="18"/>
        <v>99.999999999999986</v>
      </c>
    </row>
    <row r="641" spans="1:6">
      <c r="A641" s="30" t="s">
        <v>38</v>
      </c>
      <c r="B641" s="28" t="s">
        <v>115</v>
      </c>
      <c r="C641" s="18">
        <v>2800</v>
      </c>
      <c r="D641" s="26">
        <v>9223</v>
      </c>
      <c r="E641" s="27">
        <v>9223</v>
      </c>
      <c r="F641" s="23">
        <f t="shared" si="18"/>
        <v>100</v>
      </c>
    </row>
    <row r="642" spans="1:6">
      <c r="A642" s="30" t="s">
        <v>39</v>
      </c>
      <c r="B642" s="28" t="s">
        <v>43</v>
      </c>
      <c r="C642" s="18">
        <v>500</v>
      </c>
      <c r="D642" s="26">
        <v>487</v>
      </c>
      <c r="E642" s="27">
        <v>487</v>
      </c>
      <c r="F642" s="23">
        <f t="shared" si="18"/>
        <v>100</v>
      </c>
    </row>
    <row r="643" spans="1:6">
      <c r="A643" s="30" t="s">
        <v>133</v>
      </c>
      <c r="B643" s="28" t="s">
        <v>132</v>
      </c>
      <c r="C643" s="18">
        <v>1700</v>
      </c>
      <c r="D643" s="26">
        <v>4292</v>
      </c>
      <c r="E643" s="27">
        <v>4292</v>
      </c>
      <c r="F643" s="23">
        <f t="shared" si="18"/>
        <v>100</v>
      </c>
    </row>
    <row r="644" spans="1:6">
      <c r="A644" s="30" t="s">
        <v>163</v>
      </c>
      <c r="B644" s="28" t="s">
        <v>47</v>
      </c>
      <c r="C644" s="18">
        <v>0</v>
      </c>
      <c r="D644" s="26">
        <v>0</v>
      </c>
      <c r="E644" s="27">
        <v>0</v>
      </c>
      <c r="F644" s="23" t="s">
        <v>0</v>
      </c>
    </row>
    <row r="645" spans="1:6">
      <c r="A645" s="30" t="s">
        <v>26</v>
      </c>
      <c r="B645" s="28" t="s">
        <v>230</v>
      </c>
      <c r="C645" s="18">
        <v>25000</v>
      </c>
      <c r="D645" s="26">
        <v>25635</v>
      </c>
      <c r="E645" s="27">
        <v>25635</v>
      </c>
      <c r="F645" s="23">
        <f t="shared" si="18"/>
        <v>99.999999999999986</v>
      </c>
    </row>
    <row r="646" spans="1:6">
      <c r="A646" s="30" t="s">
        <v>27</v>
      </c>
      <c r="B646" s="28" t="s">
        <v>65</v>
      </c>
      <c r="C646" s="18">
        <v>0</v>
      </c>
      <c r="D646" s="26">
        <v>100000</v>
      </c>
      <c r="E646" s="27">
        <v>31206</v>
      </c>
      <c r="F646" s="23">
        <f t="shared" si="18"/>
        <v>31.206</v>
      </c>
    </row>
    <row r="647" spans="1:6" s="64" customFormat="1" ht="15.75">
      <c r="A647" s="72" t="s">
        <v>198</v>
      </c>
      <c r="B647" s="66"/>
      <c r="C647" s="67">
        <f>C648+C663+C680+C691</f>
        <v>106661</v>
      </c>
      <c r="D647" s="67">
        <f>D648+D663+D680+D691</f>
        <v>111034</v>
      </c>
      <c r="E647" s="67">
        <f>E648+E663+E680+E691</f>
        <v>95790</v>
      </c>
      <c r="F647" s="23">
        <f t="shared" si="18"/>
        <v>86.270871985157711</v>
      </c>
    </row>
    <row r="648" spans="1:6" s="58" customFormat="1" ht="15.75">
      <c r="A648" s="54" t="s">
        <v>199</v>
      </c>
      <c r="B648" s="55"/>
      <c r="C648" s="56">
        <f>SUM(C649:C654)+C662</f>
        <v>22305</v>
      </c>
      <c r="D648" s="57">
        <f>SUM(D649:D654)+D662</f>
        <v>21217</v>
      </c>
      <c r="E648" s="57">
        <f>SUM(E649:E654)+E662</f>
        <v>20242</v>
      </c>
      <c r="F648" s="23">
        <f t="shared" si="18"/>
        <v>95.40462836404771</v>
      </c>
    </row>
    <row r="649" spans="1:6">
      <c r="A649" s="30" t="s">
        <v>254</v>
      </c>
      <c r="B649" s="28" t="s">
        <v>56</v>
      </c>
      <c r="C649" s="18">
        <v>13497</v>
      </c>
      <c r="D649" s="26">
        <v>13783</v>
      </c>
      <c r="E649" s="27">
        <v>13693</v>
      </c>
      <c r="F649" s="23">
        <f t="shared" si="18"/>
        <v>99.347021693390403</v>
      </c>
    </row>
    <row r="650" spans="1:6">
      <c r="A650" s="30" t="s">
        <v>23</v>
      </c>
      <c r="B650" s="28" t="s">
        <v>53</v>
      </c>
      <c r="C650" s="18">
        <v>0</v>
      </c>
      <c r="D650" s="26">
        <v>73</v>
      </c>
      <c r="E650" s="27">
        <v>73</v>
      </c>
      <c r="F650" s="23" t="s">
        <v>0</v>
      </c>
    </row>
    <row r="651" spans="1:6">
      <c r="A651" s="30" t="s">
        <v>16</v>
      </c>
      <c r="B651" s="28" t="s">
        <v>179</v>
      </c>
      <c r="C651" s="18">
        <v>2241</v>
      </c>
      <c r="D651" s="26">
        <v>2159</v>
      </c>
      <c r="E651" s="27">
        <v>2149</v>
      </c>
      <c r="F651" s="23">
        <f t="shared" si="18"/>
        <v>99.536822603056976</v>
      </c>
    </row>
    <row r="652" spans="1:6">
      <c r="A652" s="30" t="s">
        <v>22</v>
      </c>
      <c r="B652" s="28" t="s">
        <v>180</v>
      </c>
      <c r="C652" s="18">
        <v>486</v>
      </c>
      <c r="D652" s="26">
        <v>505</v>
      </c>
      <c r="E652" s="27">
        <v>505</v>
      </c>
      <c r="F652" s="23">
        <f t="shared" si="18"/>
        <v>100</v>
      </c>
    </row>
    <row r="653" spans="1:6">
      <c r="A653" s="30" t="s">
        <v>79</v>
      </c>
      <c r="B653" s="28" t="s">
        <v>181</v>
      </c>
      <c r="C653" s="18">
        <v>0</v>
      </c>
      <c r="D653" s="26">
        <v>136</v>
      </c>
      <c r="E653" s="27">
        <v>136</v>
      </c>
      <c r="F653" s="23">
        <f t="shared" si="18"/>
        <v>99.999999999999986</v>
      </c>
    </row>
    <row r="654" spans="1:6">
      <c r="A654" s="30" t="s">
        <v>90</v>
      </c>
      <c r="B654" s="28" t="s">
        <v>91</v>
      </c>
      <c r="C654" s="29">
        <f>SUM(C655:C661)</f>
        <v>6081</v>
      </c>
      <c r="D654" s="29">
        <f>SUM(D655:D661)</f>
        <v>4561</v>
      </c>
      <c r="E654" s="29">
        <f>SUM(E655:E661)</f>
        <v>3686</v>
      </c>
      <c r="F654" s="23">
        <f t="shared" si="18"/>
        <v>80.815610611707953</v>
      </c>
    </row>
    <row r="655" spans="1:6" s="9" customFormat="1">
      <c r="A655" s="30" t="s">
        <v>37</v>
      </c>
      <c r="B655" s="28" t="s">
        <v>40</v>
      </c>
      <c r="C655" s="18">
        <v>450</v>
      </c>
      <c r="D655" s="26">
        <v>525</v>
      </c>
      <c r="E655" s="27">
        <v>525</v>
      </c>
      <c r="F655" s="23">
        <f t="shared" si="18"/>
        <v>100</v>
      </c>
    </row>
    <row r="656" spans="1:6">
      <c r="A656" s="30" t="s">
        <v>105</v>
      </c>
      <c r="B656" s="28" t="s">
        <v>80</v>
      </c>
      <c r="C656" s="18">
        <v>1926</v>
      </c>
      <c r="D656" s="26">
        <v>1126</v>
      </c>
      <c r="E656" s="27">
        <v>1033</v>
      </c>
      <c r="F656" s="23">
        <f t="shared" si="18"/>
        <v>91.740674955595026</v>
      </c>
    </row>
    <row r="657" spans="1:6">
      <c r="A657" s="30" t="s">
        <v>38</v>
      </c>
      <c r="B657" s="28" t="s">
        <v>75</v>
      </c>
      <c r="C657" s="18">
        <v>200</v>
      </c>
      <c r="D657" s="26">
        <v>200</v>
      </c>
      <c r="E657" s="27">
        <v>112</v>
      </c>
      <c r="F657" s="23">
        <f t="shared" ref="F657:F719" si="19">E657/D657%</f>
        <v>56</v>
      </c>
    </row>
    <row r="658" spans="1:6">
      <c r="A658" s="30" t="s">
        <v>39</v>
      </c>
      <c r="B658" s="28" t="s">
        <v>43</v>
      </c>
      <c r="C658" s="18">
        <v>1500</v>
      </c>
      <c r="D658" s="26">
        <v>1500</v>
      </c>
      <c r="E658" s="27">
        <v>871</v>
      </c>
      <c r="F658" s="23">
        <f t="shared" si="19"/>
        <v>58.06666666666667</v>
      </c>
    </row>
    <row r="659" spans="1:6">
      <c r="A659" s="30" t="s">
        <v>133</v>
      </c>
      <c r="B659" s="28" t="s">
        <v>132</v>
      </c>
      <c r="C659" s="18">
        <v>1500</v>
      </c>
      <c r="D659" s="26">
        <v>700</v>
      </c>
      <c r="E659" s="27">
        <v>643</v>
      </c>
      <c r="F659" s="23">
        <f t="shared" si="19"/>
        <v>91.857142857142861</v>
      </c>
    </row>
    <row r="660" spans="1:6">
      <c r="A660" s="30" t="s">
        <v>13</v>
      </c>
      <c r="B660" s="28" t="s">
        <v>118</v>
      </c>
      <c r="C660" s="18">
        <v>100</v>
      </c>
      <c r="D660" s="26">
        <v>105</v>
      </c>
      <c r="E660" s="27">
        <v>105</v>
      </c>
      <c r="F660" s="23">
        <f t="shared" si="19"/>
        <v>100</v>
      </c>
    </row>
    <row r="661" spans="1:6">
      <c r="A661" s="30" t="s">
        <v>45</v>
      </c>
      <c r="B661" s="28" t="s">
        <v>46</v>
      </c>
      <c r="C661" s="18">
        <v>405</v>
      </c>
      <c r="D661" s="26">
        <v>405</v>
      </c>
      <c r="E661" s="27">
        <v>397</v>
      </c>
      <c r="F661" s="23">
        <f t="shared" si="19"/>
        <v>98.024691358024697</v>
      </c>
    </row>
    <row r="662" spans="1:6">
      <c r="A662" s="30" t="s">
        <v>27</v>
      </c>
      <c r="B662" s="28" t="s">
        <v>65</v>
      </c>
      <c r="C662" s="18">
        <v>0</v>
      </c>
      <c r="D662" s="26">
        <v>0</v>
      </c>
      <c r="E662" s="27">
        <v>0</v>
      </c>
      <c r="F662" s="23" t="s">
        <v>0</v>
      </c>
    </row>
    <row r="663" spans="1:6" s="58" customFormat="1" ht="15.75">
      <c r="A663" s="54" t="s">
        <v>200</v>
      </c>
      <c r="B663" s="55"/>
      <c r="C663" s="57">
        <f>SUM(C664:C669)+C677+C678+C679</f>
        <v>74110</v>
      </c>
      <c r="D663" s="57">
        <f>SUM(D664:D669)+D677+D678+D679</f>
        <v>79713</v>
      </c>
      <c r="E663" s="57">
        <f>SUM(E664:E669)+E677+E678+E679</f>
        <v>65648</v>
      </c>
      <c r="F663" s="23">
        <f t="shared" si="19"/>
        <v>82.355450177511827</v>
      </c>
    </row>
    <row r="664" spans="1:6">
      <c r="A664" s="30" t="s">
        <v>255</v>
      </c>
      <c r="B664" s="28" t="s">
        <v>56</v>
      </c>
      <c r="C664" s="18">
        <v>12509</v>
      </c>
      <c r="D664" s="26">
        <v>12855</v>
      </c>
      <c r="E664" s="27">
        <v>12855</v>
      </c>
      <c r="F664" s="23">
        <f t="shared" si="19"/>
        <v>99.999999999999986</v>
      </c>
    </row>
    <row r="665" spans="1:6">
      <c r="A665" s="30" t="s">
        <v>15</v>
      </c>
      <c r="B665" s="28" t="s">
        <v>53</v>
      </c>
      <c r="C665" s="18">
        <v>3704</v>
      </c>
      <c r="D665" s="26">
        <v>4067</v>
      </c>
      <c r="E665" s="27">
        <v>2412</v>
      </c>
      <c r="F665" s="23">
        <f t="shared" si="19"/>
        <v>59.306614211949835</v>
      </c>
    </row>
    <row r="666" spans="1:6">
      <c r="A666" s="30" t="s">
        <v>16</v>
      </c>
      <c r="B666" s="28" t="s">
        <v>179</v>
      </c>
      <c r="C666" s="18">
        <v>2557</v>
      </c>
      <c r="D666" s="26">
        <v>2356</v>
      </c>
      <c r="E666" s="27">
        <v>2251</v>
      </c>
      <c r="F666" s="23">
        <f t="shared" si="19"/>
        <v>95.543293718166396</v>
      </c>
    </row>
    <row r="667" spans="1:6">
      <c r="A667" s="30" t="s">
        <v>12</v>
      </c>
      <c r="B667" s="28" t="s">
        <v>180</v>
      </c>
      <c r="C667" s="18">
        <v>584</v>
      </c>
      <c r="D667" s="26">
        <v>606</v>
      </c>
      <c r="E667" s="27">
        <v>599</v>
      </c>
      <c r="F667" s="23">
        <f t="shared" si="19"/>
        <v>98.844884488448855</v>
      </c>
    </row>
    <row r="668" spans="1:6">
      <c r="A668" s="30" t="s">
        <v>71</v>
      </c>
      <c r="B668" s="28" t="s">
        <v>181</v>
      </c>
      <c r="C668" s="18">
        <v>0</v>
      </c>
      <c r="D668" s="26">
        <v>241</v>
      </c>
      <c r="E668" s="27">
        <v>239</v>
      </c>
      <c r="F668" s="23">
        <f t="shared" si="19"/>
        <v>99.17012448132779</v>
      </c>
    </row>
    <row r="669" spans="1:6">
      <c r="A669" s="30" t="s">
        <v>90</v>
      </c>
      <c r="B669" s="28" t="s">
        <v>91</v>
      </c>
      <c r="C669" s="22">
        <f>SUM(C670:C676)</f>
        <v>40200</v>
      </c>
      <c r="D669" s="29">
        <f>SUM(D670:D676)</f>
        <v>46002</v>
      </c>
      <c r="E669" s="29">
        <f>SUM(E670:E676)</f>
        <v>45262</v>
      </c>
      <c r="F669" s="23">
        <f t="shared" si="19"/>
        <v>98.391374288074431</v>
      </c>
    </row>
    <row r="670" spans="1:6">
      <c r="A670" s="30" t="s">
        <v>37</v>
      </c>
      <c r="B670" s="28" t="s">
        <v>40</v>
      </c>
      <c r="C670" s="18">
        <v>525</v>
      </c>
      <c r="D670" s="26">
        <v>525</v>
      </c>
      <c r="E670" s="27">
        <v>450</v>
      </c>
      <c r="F670" s="23">
        <f t="shared" si="19"/>
        <v>85.714285714285708</v>
      </c>
    </row>
    <row r="671" spans="1:6">
      <c r="A671" s="30" t="s">
        <v>38</v>
      </c>
      <c r="B671" s="28" t="s">
        <v>42</v>
      </c>
      <c r="C671" s="18">
        <v>500</v>
      </c>
      <c r="D671" s="26">
        <v>0</v>
      </c>
      <c r="E671" s="27">
        <v>0</v>
      </c>
      <c r="F671" s="23" t="s">
        <v>0</v>
      </c>
    </row>
    <row r="672" spans="1:6">
      <c r="A672" s="30" t="s">
        <v>39</v>
      </c>
      <c r="B672" s="28" t="s">
        <v>43</v>
      </c>
      <c r="C672" s="18">
        <v>2500</v>
      </c>
      <c r="D672" s="26">
        <v>310</v>
      </c>
      <c r="E672" s="27">
        <v>276</v>
      </c>
      <c r="F672" s="23">
        <f t="shared" si="19"/>
        <v>89.032258064516128</v>
      </c>
    </row>
    <row r="673" spans="1:6">
      <c r="A673" s="30" t="s">
        <v>133</v>
      </c>
      <c r="B673" s="28" t="s">
        <v>132</v>
      </c>
      <c r="C673" s="18">
        <v>1500</v>
      </c>
      <c r="D673" s="26">
        <v>964</v>
      </c>
      <c r="E673" s="27">
        <v>529</v>
      </c>
      <c r="F673" s="23">
        <f t="shared" si="19"/>
        <v>54.875518672199163</v>
      </c>
    </row>
    <row r="674" spans="1:6">
      <c r="A674" s="30" t="s">
        <v>13</v>
      </c>
      <c r="B674" s="28" t="s">
        <v>118</v>
      </c>
      <c r="C674" s="18">
        <v>100</v>
      </c>
      <c r="D674" s="26">
        <v>128</v>
      </c>
      <c r="E674" s="27">
        <v>128</v>
      </c>
      <c r="F674" s="23">
        <f t="shared" si="19"/>
        <v>100</v>
      </c>
    </row>
    <row r="675" spans="1:6">
      <c r="A675" s="30" t="s">
        <v>45</v>
      </c>
      <c r="B675" s="28" t="s">
        <v>46</v>
      </c>
      <c r="C675" s="18">
        <v>375</v>
      </c>
      <c r="D675" s="26">
        <v>375</v>
      </c>
      <c r="E675" s="27">
        <v>372</v>
      </c>
      <c r="F675" s="23">
        <f t="shared" si="19"/>
        <v>99.2</v>
      </c>
    </row>
    <row r="676" spans="1:6">
      <c r="A676" s="30" t="s">
        <v>163</v>
      </c>
      <c r="B676" s="28" t="s">
        <v>47</v>
      </c>
      <c r="C676" s="18">
        <v>34700</v>
      </c>
      <c r="D676" s="26">
        <v>43700</v>
      </c>
      <c r="E676" s="27">
        <v>43507</v>
      </c>
      <c r="F676" s="23">
        <f t="shared" si="19"/>
        <v>99.558352402745996</v>
      </c>
    </row>
    <row r="677" spans="1:6">
      <c r="A677" s="30" t="s">
        <v>243</v>
      </c>
      <c r="B677" s="28" t="s">
        <v>82</v>
      </c>
      <c r="C677" s="18">
        <v>0</v>
      </c>
      <c r="D677" s="26">
        <v>0</v>
      </c>
      <c r="E677" s="27">
        <v>0</v>
      </c>
      <c r="F677" s="23" t="s">
        <v>0</v>
      </c>
    </row>
    <row r="678" spans="1:6">
      <c r="A678" s="30" t="s">
        <v>27</v>
      </c>
      <c r="B678" s="28" t="s">
        <v>65</v>
      </c>
      <c r="C678" s="18">
        <v>11556</v>
      </c>
      <c r="D678" s="26">
        <v>11556</v>
      </c>
      <c r="E678" s="27">
        <v>0</v>
      </c>
      <c r="F678" s="23">
        <f t="shared" si="19"/>
        <v>0</v>
      </c>
    </row>
    <row r="679" spans="1:6">
      <c r="A679" s="30" t="s">
        <v>25</v>
      </c>
      <c r="B679" s="28" t="s">
        <v>84</v>
      </c>
      <c r="C679" s="18">
        <v>3000</v>
      </c>
      <c r="D679" s="27">
        <v>2030</v>
      </c>
      <c r="E679" s="27">
        <v>2030</v>
      </c>
      <c r="F679" s="23">
        <f t="shared" si="19"/>
        <v>100</v>
      </c>
    </row>
    <row r="680" spans="1:6" s="58" customFormat="1" ht="15.75">
      <c r="A680" s="54" t="s">
        <v>235</v>
      </c>
      <c r="B680" s="55"/>
      <c r="C680" s="77">
        <f>SUM(C681:C686)</f>
        <v>8146</v>
      </c>
      <c r="D680" s="77">
        <f>SUM(D681:D686)</f>
        <v>8789</v>
      </c>
      <c r="E680" s="77">
        <f>SUM(E681:E686)</f>
        <v>8789</v>
      </c>
      <c r="F680" s="23">
        <f t="shared" si="19"/>
        <v>100</v>
      </c>
    </row>
    <row r="681" spans="1:6">
      <c r="A681" s="30" t="s">
        <v>255</v>
      </c>
      <c r="B681" s="28" t="s">
        <v>56</v>
      </c>
      <c r="C681" s="27">
        <v>5113</v>
      </c>
      <c r="D681" s="27">
        <v>5272</v>
      </c>
      <c r="E681" s="27">
        <v>5272</v>
      </c>
      <c r="F681" s="23">
        <f t="shared" si="19"/>
        <v>100</v>
      </c>
    </row>
    <row r="682" spans="1:6">
      <c r="A682" s="30" t="s">
        <v>15</v>
      </c>
      <c r="B682" s="28" t="s">
        <v>53</v>
      </c>
      <c r="C682" s="18">
        <v>0</v>
      </c>
      <c r="D682" s="26">
        <v>20</v>
      </c>
      <c r="E682" s="27">
        <v>20</v>
      </c>
      <c r="F682" s="23">
        <f t="shared" si="19"/>
        <v>100</v>
      </c>
    </row>
    <row r="683" spans="1:6">
      <c r="A683" s="30" t="s">
        <v>16</v>
      </c>
      <c r="B683" s="28" t="s">
        <v>179</v>
      </c>
      <c r="C683" s="27">
        <v>849</v>
      </c>
      <c r="D683" s="27">
        <v>720</v>
      </c>
      <c r="E683" s="27">
        <v>720</v>
      </c>
      <c r="F683" s="23">
        <f t="shared" si="19"/>
        <v>100</v>
      </c>
    </row>
    <row r="684" spans="1:6">
      <c r="A684" s="30" t="s">
        <v>12</v>
      </c>
      <c r="B684" s="28" t="s">
        <v>180</v>
      </c>
      <c r="C684" s="27">
        <v>184</v>
      </c>
      <c r="D684" s="27">
        <v>191</v>
      </c>
      <c r="E684" s="27">
        <v>191</v>
      </c>
      <c r="F684" s="23">
        <f t="shared" si="19"/>
        <v>100</v>
      </c>
    </row>
    <row r="685" spans="1:6">
      <c r="A685" s="30" t="s">
        <v>71</v>
      </c>
      <c r="B685" s="28" t="s">
        <v>181</v>
      </c>
      <c r="C685" s="27">
        <v>0</v>
      </c>
      <c r="D685" s="27">
        <v>159</v>
      </c>
      <c r="E685" s="27">
        <v>159</v>
      </c>
      <c r="F685" s="23">
        <f t="shared" si="19"/>
        <v>100</v>
      </c>
    </row>
    <row r="686" spans="1:6">
      <c r="A686" s="30" t="s">
        <v>90</v>
      </c>
      <c r="B686" s="28" t="s">
        <v>91</v>
      </c>
      <c r="C686" s="27">
        <f>SUM(C687:C690)</f>
        <v>2000</v>
      </c>
      <c r="D686" s="27">
        <f>SUM(D687:D690)</f>
        <v>2427</v>
      </c>
      <c r="E686" s="27">
        <f>SUM(E687:E690)</f>
        <v>2427</v>
      </c>
      <c r="F686" s="23">
        <f t="shared" si="19"/>
        <v>100</v>
      </c>
    </row>
    <row r="687" spans="1:6">
      <c r="A687" s="30" t="s">
        <v>37</v>
      </c>
      <c r="B687" s="28" t="s">
        <v>40</v>
      </c>
      <c r="C687" s="18">
        <v>150</v>
      </c>
      <c r="D687" s="27">
        <v>150</v>
      </c>
      <c r="E687" s="27">
        <v>150</v>
      </c>
      <c r="F687" s="23">
        <f t="shared" si="19"/>
        <v>100</v>
      </c>
    </row>
    <row r="688" spans="1:6">
      <c r="A688" s="30" t="s">
        <v>38</v>
      </c>
      <c r="B688" s="28" t="s">
        <v>42</v>
      </c>
      <c r="C688" s="18">
        <v>1696</v>
      </c>
      <c r="D688" s="27">
        <v>2123</v>
      </c>
      <c r="E688" s="27">
        <v>2123</v>
      </c>
      <c r="F688" s="23">
        <f t="shared" si="19"/>
        <v>100</v>
      </c>
    </row>
    <row r="689" spans="1:6">
      <c r="A689" s="30" t="s">
        <v>133</v>
      </c>
      <c r="B689" s="28" t="s">
        <v>132</v>
      </c>
      <c r="C689" s="18">
        <v>0</v>
      </c>
      <c r="D689" s="26">
        <v>0</v>
      </c>
      <c r="E689" s="27">
        <v>0</v>
      </c>
      <c r="F689" s="23" t="s">
        <v>0</v>
      </c>
    </row>
    <row r="690" spans="1:6">
      <c r="A690" s="30" t="s">
        <v>45</v>
      </c>
      <c r="B690" s="28" t="s">
        <v>46</v>
      </c>
      <c r="C690" s="18">
        <v>154</v>
      </c>
      <c r="D690" s="26">
        <v>154</v>
      </c>
      <c r="E690" s="27">
        <v>154</v>
      </c>
      <c r="F690" s="23">
        <f t="shared" si="19"/>
        <v>100</v>
      </c>
    </row>
    <row r="691" spans="1:6" s="58" customFormat="1" ht="15.75">
      <c r="A691" s="54" t="s">
        <v>201</v>
      </c>
      <c r="B691" s="55"/>
      <c r="C691" s="56">
        <f>SUM(C692:C692)+C695</f>
        <v>2100</v>
      </c>
      <c r="D691" s="57">
        <f>SUM(D692:D692)+D695</f>
        <v>1315</v>
      </c>
      <c r="E691" s="57">
        <f>SUM(E692:E692)+E695</f>
        <v>1111</v>
      </c>
      <c r="F691" s="23">
        <f t="shared" si="19"/>
        <v>84.48669201520913</v>
      </c>
    </row>
    <row r="692" spans="1:6">
      <c r="A692" s="30" t="s">
        <v>90</v>
      </c>
      <c r="B692" s="28" t="s">
        <v>91</v>
      </c>
      <c r="C692" s="37">
        <f>SUM(C693:C694)</f>
        <v>1100</v>
      </c>
      <c r="D692" s="29">
        <f>SUM(D693:D694)</f>
        <v>315</v>
      </c>
      <c r="E692" s="29">
        <f>SUM(E693:E694)</f>
        <v>315</v>
      </c>
      <c r="F692" s="23">
        <f t="shared" si="19"/>
        <v>100</v>
      </c>
    </row>
    <row r="693" spans="1:6">
      <c r="A693" s="30" t="s">
        <v>39</v>
      </c>
      <c r="B693" s="28" t="s">
        <v>43</v>
      </c>
      <c r="C693" s="18">
        <v>1100</v>
      </c>
      <c r="D693" s="26">
        <v>315</v>
      </c>
      <c r="E693" s="27">
        <v>315</v>
      </c>
      <c r="F693" s="23">
        <f t="shared" si="19"/>
        <v>100</v>
      </c>
    </row>
    <row r="694" spans="1:6">
      <c r="A694" s="30" t="s">
        <v>133</v>
      </c>
      <c r="B694" s="28" t="s">
        <v>132</v>
      </c>
      <c r="C694" s="18">
        <v>0</v>
      </c>
      <c r="D694" s="26">
        <v>0</v>
      </c>
      <c r="E694" s="27">
        <v>0</v>
      </c>
      <c r="F694" s="23" t="s">
        <v>0</v>
      </c>
    </row>
    <row r="695" spans="1:6">
      <c r="A695" s="30" t="s">
        <v>89</v>
      </c>
      <c r="B695" s="28" t="s">
        <v>270</v>
      </c>
      <c r="C695" s="18">
        <v>1000</v>
      </c>
      <c r="D695" s="26">
        <v>1000</v>
      </c>
      <c r="E695" s="27">
        <v>796</v>
      </c>
      <c r="F695" s="23">
        <f t="shared" si="19"/>
        <v>79.599999999999994</v>
      </c>
    </row>
    <row r="696" spans="1:6" s="64" customFormat="1" ht="15.75">
      <c r="A696" s="72" t="s">
        <v>11</v>
      </c>
      <c r="B696" s="66"/>
      <c r="C696" s="63">
        <f>C697+C710+C717</f>
        <v>840156</v>
      </c>
      <c r="D696" s="63">
        <f>D697+D710+D717</f>
        <v>998417</v>
      </c>
      <c r="E696" s="63">
        <f>E697+E710+E717</f>
        <v>995115</v>
      </c>
      <c r="F696" s="23">
        <f t="shared" si="19"/>
        <v>99.669276464643531</v>
      </c>
    </row>
    <row r="697" spans="1:6" s="68" customFormat="1" ht="15.75">
      <c r="A697" s="72" t="s">
        <v>216</v>
      </c>
      <c r="B697" s="66"/>
      <c r="C697" s="63">
        <f>C698+C705</f>
        <v>757871</v>
      </c>
      <c r="D697" s="63">
        <f>D698+D705</f>
        <v>914293</v>
      </c>
      <c r="E697" s="63">
        <f>E698+E705</f>
        <v>910991</v>
      </c>
      <c r="F697" s="23">
        <f t="shared" si="19"/>
        <v>99.638846627940936</v>
      </c>
    </row>
    <row r="698" spans="1:6" s="58" customFormat="1" ht="15.75">
      <c r="A698" s="54" t="s">
        <v>158</v>
      </c>
      <c r="B698" s="55"/>
      <c r="C698" s="56">
        <f>C699+C703</f>
        <v>747871</v>
      </c>
      <c r="D698" s="57">
        <f>D699+D703+D704</f>
        <v>914293</v>
      </c>
      <c r="E698" s="57">
        <f>E699+E703+E704</f>
        <v>910991</v>
      </c>
      <c r="F698" s="23">
        <f t="shared" si="19"/>
        <v>99.638846627940936</v>
      </c>
    </row>
    <row r="699" spans="1:6">
      <c r="A699" s="30" t="s">
        <v>90</v>
      </c>
      <c r="B699" s="28" t="s">
        <v>91</v>
      </c>
      <c r="C699" s="22">
        <f>SUM(C700:C702)</f>
        <v>151171</v>
      </c>
      <c r="D699" s="29">
        <f>SUM(D700:D702)</f>
        <v>154719</v>
      </c>
      <c r="E699" s="29">
        <f>SUM(E700:E702)</f>
        <v>151417</v>
      </c>
      <c r="F699" s="23">
        <f t="shared" si="19"/>
        <v>97.865808336403418</v>
      </c>
    </row>
    <row r="700" spans="1:6">
      <c r="A700" s="30" t="s">
        <v>38</v>
      </c>
      <c r="B700" s="28" t="s">
        <v>42</v>
      </c>
      <c r="C700" s="18">
        <v>0</v>
      </c>
      <c r="D700" s="27">
        <v>0</v>
      </c>
      <c r="E700" s="27">
        <v>0</v>
      </c>
      <c r="F700" s="23" t="s">
        <v>0</v>
      </c>
    </row>
    <row r="701" spans="1:6">
      <c r="A701" s="30" t="s">
        <v>133</v>
      </c>
      <c r="B701" s="28" t="s">
        <v>137</v>
      </c>
      <c r="C701" s="18">
        <v>0</v>
      </c>
      <c r="D701" s="26">
        <v>2994</v>
      </c>
      <c r="E701" s="27">
        <v>2994</v>
      </c>
      <c r="F701" s="23" t="s">
        <v>0</v>
      </c>
    </row>
    <row r="702" spans="1:6">
      <c r="A702" s="30" t="s">
        <v>18</v>
      </c>
      <c r="B702" s="28" t="s">
        <v>97</v>
      </c>
      <c r="C702" s="18">
        <v>151171</v>
      </c>
      <c r="D702" s="26">
        <v>151725</v>
      </c>
      <c r="E702" s="27">
        <v>148423</v>
      </c>
      <c r="F702" s="23">
        <f t="shared" si="19"/>
        <v>97.823694183555773</v>
      </c>
    </row>
    <row r="703" spans="1:6">
      <c r="A703" s="30" t="s">
        <v>27</v>
      </c>
      <c r="B703" s="28" t="s">
        <v>65</v>
      </c>
      <c r="C703" s="18">
        <v>596700</v>
      </c>
      <c r="D703" s="26">
        <v>749578</v>
      </c>
      <c r="E703" s="27">
        <v>749578</v>
      </c>
      <c r="F703" s="23">
        <f t="shared" si="19"/>
        <v>100</v>
      </c>
    </row>
    <row r="704" spans="1:6">
      <c r="A704" s="30" t="s">
        <v>25</v>
      </c>
      <c r="B704" s="28" t="s">
        <v>84</v>
      </c>
      <c r="C704" s="18">
        <v>0</v>
      </c>
      <c r="D704" s="27">
        <v>9996</v>
      </c>
      <c r="E704" s="27">
        <v>9996</v>
      </c>
      <c r="F704" s="23" t="s">
        <v>0</v>
      </c>
    </row>
    <row r="705" spans="1:6" s="58" customFormat="1" ht="15.75">
      <c r="A705" s="54" t="s">
        <v>157</v>
      </c>
      <c r="B705" s="55"/>
      <c r="C705" s="57">
        <f>C706+C709</f>
        <v>10000</v>
      </c>
      <c r="D705" s="57">
        <f>D706+D709</f>
        <v>0</v>
      </c>
      <c r="E705" s="57">
        <f>E706+E709</f>
        <v>0</v>
      </c>
      <c r="F705" s="23" t="s">
        <v>0</v>
      </c>
    </row>
    <row r="706" spans="1:6">
      <c r="A706" s="30" t="s">
        <v>90</v>
      </c>
      <c r="B706" s="28" t="s">
        <v>91</v>
      </c>
      <c r="C706" s="22">
        <f>SUM(C707:C708)</f>
        <v>0</v>
      </c>
      <c r="D706" s="29">
        <f>SUM(D707:D708)</f>
        <v>0</v>
      </c>
      <c r="E706" s="29">
        <f>SUM(E707:E708)</f>
        <v>0</v>
      </c>
      <c r="F706" s="23" t="s">
        <v>0</v>
      </c>
    </row>
    <row r="707" spans="1:6">
      <c r="A707" s="30" t="s">
        <v>38</v>
      </c>
      <c r="B707" s="28" t="s">
        <v>42</v>
      </c>
      <c r="C707" s="18">
        <v>0</v>
      </c>
      <c r="D707" s="27">
        <v>0</v>
      </c>
      <c r="E707" s="27">
        <v>0</v>
      </c>
      <c r="F707" s="23" t="s">
        <v>0</v>
      </c>
    </row>
    <row r="708" spans="1:6">
      <c r="A708" s="30" t="s">
        <v>55</v>
      </c>
      <c r="B708" s="28" t="s">
        <v>49</v>
      </c>
      <c r="C708" s="18">
        <v>0</v>
      </c>
      <c r="D708" s="26">
        <v>0</v>
      </c>
      <c r="E708" s="27">
        <v>0</v>
      </c>
      <c r="F708" s="23" t="s">
        <v>0</v>
      </c>
    </row>
    <row r="709" spans="1:6">
      <c r="A709" s="30" t="s">
        <v>26</v>
      </c>
      <c r="B709" s="28" t="s">
        <v>78</v>
      </c>
      <c r="C709" s="18">
        <v>10000</v>
      </c>
      <c r="D709" s="26">
        <v>0</v>
      </c>
      <c r="E709" s="27">
        <v>0</v>
      </c>
      <c r="F709" s="23" t="s">
        <v>0</v>
      </c>
    </row>
    <row r="710" spans="1:6">
      <c r="A710" s="31" t="s">
        <v>193</v>
      </c>
      <c r="B710" s="21"/>
      <c r="C710" s="18">
        <f>C711+C715</f>
        <v>28000</v>
      </c>
      <c r="D710" s="18">
        <f>D711+D715</f>
        <v>27000</v>
      </c>
      <c r="E710" s="18">
        <f>E711+E715</f>
        <v>27000</v>
      </c>
      <c r="F710" s="23">
        <f t="shared" si="19"/>
        <v>100</v>
      </c>
    </row>
    <row r="711" spans="1:6">
      <c r="A711" s="30" t="s">
        <v>197</v>
      </c>
      <c r="B711" s="28"/>
      <c r="C711" s="18">
        <f>SUM(C712:C714)</f>
        <v>18000</v>
      </c>
      <c r="D711" s="27">
        <f>SUM(D712:D714)</f>
        <v>18000</v>
      </c>
      <c r="E711" s="27">
        <f>SUM(E712:E714)</f>
        <v>18000</v>
      </c>
      <c r="F711" s="23">
        <f t="shared" si="19"/>
        <v>100</v>
      </c>
    </row>
    <row r="712" spans="1:6">
      <c r="A712" s="30" t="s">
        <v>26</v>
      </c>
      <c r="B712" s="28" t="s">
        <v>78</v>
      </c>
      <c r="C712" s="18">
        <v>18000</v>
      </c>
      <c r="D712" s="26">
        <v>18000</v>
      </c>
      <c r="E712" s="27">
        <v>18000</v>
      </c>
      <c r="F712" s="23">
        <f t="shared" si="19"/>
        <v>100</v>
      </c>
    </row>
    <row r="713" spans="1:6">
      <c r="A713" s="30" t="s">
        <v>27</v>
      </c>
      <c r="B713" s="28" t="s">
        <v>65</v>
      </c>
      <c r="C713" s="18">
        <v>0</v>
      </c>
      <c r="D713" s="26">
        <v>0</v>
      </c>
      <c r="E713" s="27">
        <v>0</v>
      </c>
      <c r="F713" s="23" t="s">
        <v>271</v>
      </c>
    </row>
    <row r="714" spans="1:6">
      <c r="A714" s="30" t="s">
        <v>25</v>
      </c>
      <c r="B714" s="28" t="s">
        <v>84</v>
      </c>
      <c r="C714" s="18">
        <v>0</v>
      </c>
      <c r="D714" s="26">
        <v>0</v>
      </c>
      <c r="E714" s="27">
        <v>0</v>
      </c>
      <c r="F714" s="23" t="s">
        <v>0</v>
      </c>
    </row>
    <row r="715" spans="1:6">
      <c r="A715" s="30" t="s">
        <v>196</v>
      </c>
      <c r="B715" s="28"/>
      <c r="C715" s="18">
        <f>C716</f>
        <v>10000</v>
      </c>
      <c r="D715" s="27">
        <f>D716</f>
        <v>9000</v>
      </c>
      <c r="E715" s="27">
        <f>E716</f>
        <v>9000</v>
      </c>
      <c r="F715" s="23">
        <f t="shared" si="19"/>
        <v>100</v>
      </c>
    </row>
    <row r="716" spans="1:6">
      <c r="A716" s="30" t="s">
        <v>26</v>
      </c>
      <c r="B716" s="28" t="s">
        <v>78</v>
      </c>
      <c r="C716" s="18">
        <v>10000</v>
      </c>
      <c r="D716" s="26">
        <v>9000</v>
      </c>
      <c r="E716" s="27">
        <v>9000</v>
      </c>
      <c r="F716" s="23">
        <f t="shared" si="19"/>
        <v>100</v>
      </c>
    </row>
    <row r="717" spans="1:6" s="64" customFormat="1" ht="15.75">
      <c r="A717" s="72" t="s">
        <v>194</v>
      </c>
      <c r="B717" s="66"/>
      <c r="C717" s="63">
        <f>C718</f>
        <v>54285</v>
      </c>
      <c r="D717" s="63">
        <f>D718</f>
        <v>57124</v>
      </c>
      <c r="E717" s="63">
        <f>E718</f>
        <v>57124</v>
      </c>
      <c r="F717" s="23">
        <f t="shared" si="19"/>
        <v>100</v>
      </c>
    </row>
    <row r="718" spans="1:6" s="58" customFormat="1" ht="15.75">
      <c r="A718" s="54" t="s">
        <v>195</v>
      </c>
      <c r="B718" s="55"/>
      <c r="C718" s="56">
        <f>C719+C722+C723</f>
        <v>54285</v>
      </c>
      <c r="D718" s="56">
        <f>D719+D722+D723</f>
        <v>57124</v>
      </c>
      <c r="E718" s="56">
        <f>E719+E722+E723</f>
        <v>57124</v>
      </c>
      <c r="F718" s="23">
        <f t="shared" si="19"/>
        <v>100</v>
      </c>
    </row>
    <row r="719" spans="1:6">
      <c r="A719" s="30" t="s">
        <v>90</v>
      </c>
      <c r="B719" s="28" t="s">
        <v>91</v>
      </c>
      <c r="C719" s="27">
        <f>SUM(C720:C721)</f>
        <v>39285</v>
      </c>
      <c r="D719" s="27">
        <f>SUM(D720:D721)</f>
        <v>43624</v>
      </c>
      <c r="E719" s="27">
        <f>SUM(E720:E721)</f>
        <v>43624</v>
      </c>
      <c r="F719" s="23">
        <f t="shared" si="19"/>
        <v>100</v>
      </c>
    </row>
    <row r="720" spans="1:6">
      <c r="A720" s="30" t="s">
        <v>37</v>
      </c>
      <c r="B720" s="28" t="s">
        <v>96</v>
      </c>
      <c r="C720" s="18">
        <v>0</v>
      </c>
      <c r="D720" s="27">
        <v>0</v>
      </c>
      <c r="E720" s="27">
        <v>0</v>
      </c>
      <c r="F720" s="23" t="s">
        <v>0</v>
      </c>
    </row>
    <row r="721" spans="1:6">
      <c r="A721" s="30" t="s">
        <v>133</v>
      </c>
      <c r="B721" s="28" t="s">
        <v>132</v>
      </c>
      <c r="C721" s="18">
        <v>39285</v>
      </c>
      <c r="D721" s="26">
        <v>43624</v>
      </c>
      <c r="E721" s="27">
        <v>43624</v>
      </c>
      <c r="F721" s="23">
        <f t="shared" ref="F721:F765" si="20">E721/D721%</f>
        <v>100</v>
      </c>
    </row>
    <row r="722" spans="1:6">
      <c r="A722" s="30" t="s">
        <v>26</v>
      </c>
      <c r="B722" s="28" t="s">
        <v>78</v>
      </c>
      <c r="C722" s="18">
        <v>15000</v>
      </c>
      <c r="D722" s="26">
        <v>13500</v>
      </c>
      <c r="E722" s="27">
        <v>13500</v>
      </c>
      <c r="F722" s="23">
        <f t="shared" si="20"/>
        <v>100</v>
      </c>
    </row>
    <row r="723" spans="1:6">
      <c r="A723" s="30" t="s">
        <v>27</v>
      </c>
      <c r="B723" s="28" t="s">
        <v>65</v>
      </c>
      <c r="C723" s="18">
        <v>0</v>
      </c>
      <c r="D723" s="26">
        <v>0</v>
      </c>
      <c r="E723" s="27">
        <v>0</v>
      </c>
      <c r="F723" s="23" t="s">
        <v>0</v>
      </c>
    </row>
    <row r="724" spans="1:6" s="68" customFormat="1" ht="47.25">
      <c r="A724" s="65" t="s">
        <v>203</v>
      </c>
      <c r="B724" s="66"/>
      <c r="C724" s="67">
        <f>C725+C728</f>
        <v>100000</v>
      </c>
      <c r="D724" s="67">
        <f>D725+D728</f>
        <v>0</v>
      </c>
      <c r="E724" s="67">
        <f>E725+E728</f>
        <v>0</v>
      </c>
      <c r="F724" s="23" t="s">
        <v>0</v>
      </c>
    </row>
    <row r="725" spans="1:6" s="58" customFormat="1" ht="15.75">
      <c r="A725" s="54" t="s">
        <v>204</v>
      </c>
      <c r="B725" s="55"/>
      <c r="C725" s="57">
        <f>C726</f>
        <v>0</v>
      </c>
      <c r="D725" s="57">
        <f>D726</f>
        <v>0</v>
      </c>
      <c r="E725" s="57">
        <f>E726</f>
        <v>0</v>
      </c>
      <c r="F725" s="23" t="s">
        <v>0</v>
      </c>
    </row>
    <row r="726" spans="1:6">
      <c r="A726" s="30" t="s">
        <v>205</v>
      </c>
      <c r="B726" s="28" t="s">
        <v>206</v>
      </c>
      <c r="C726" s="18">
        <f>SUM(C727:C727)</f>
        <v>0</v>
      </c>
      <c r="D726" s="27">
        <f>SUM(D727:D727)</f>
        <v>0</v>
      </c>
      <c r="E726" s="27">
        <f>SUM(E727:E727)</f>
        <v>0</v>
      </c>
      <c r="F726" s="23" t="s">
        <v>0</v>
      </c>
    </row>
    <row r="727" spans="1:6">
      <c r="A727" s="30" t="s">
        <v>185</v>
      </c>
      <c r="B727" s="28" t="s">
        <v>184</v>
      </c>
      <c r="C727" s="18">
        <v>0</v>
      </c>
      <c r="D727" s="26">
        <v>0</v>
      </c>
      <c r="E727" s="27">
        <v>0</v>
      </c>
      <c r="F727" s="23" t="s">
        <v>0</v>
      </c>
    </row>
    <row r="728" spans="1:6">
      <c r="A728" s="30" t="s">
        <v>207</v>
      </c>
      <c r="B728" s="28"/>
      <c r="C728" s="22">
        <f>C729</f>
        <v>100000</v>
      </c>
      <c r="D728" s="29">
        <f>D729</f>
        <v>0</v>
      </c>
      <c r="E728" s="29">
        <f>E729</f>
        <v>0</v>
      </c>
      <c r="F728" s="23" t="s">
        <v>0</v>
      </c>
    </row>
    <row r="729" spans="1:6">
      <c r="A729" s="30" t="s">
        <v>208</v>
      </c>
      <c r="B729" s="28" t="s">
        <v>178</v>
      </c>
      <c r="C729" s="18">
        <v>100000</v>
      </c>
      <c r="D729" s="27">
        <v>0</v>
      </c>
      <c r="E729" s="27">
        <v>0</v>
      </c>
      <c r="F729" s="23" t="s">
        <v>0</v>
      </c>
    </row>
    <row r="730" spans="1:6" s="64" customFormat="1" ht="29.25" customHeight="1">
      <c r="A730" s="65" t="s">
        <v>209</v>
      </c>
      <c r="B730" s="66"/>
      <c r="C730" s="63"/>
      <c r="D730" s="78"/>
      <c r="E730" s="76"/>
      <c r="F730" s="23" t="s">
        <v>0</v>
      </c>
    </row>
    <row r="731" spans="1:6">
      <c r="A731" s="30" t="s">
        <v>252</v>
      </c>
      <c r="B731" s="28" t="s">
        <v>56</v>
      </c>
      <c r="C731" s="29">
        <f>C426+C473+C507+C556+C579+C591+C649+C664+C681</f>
        <v>142967</v>
      </c>
      <c r="D731" s="29">
        <f>D426+D473+D507+D556+D579+D591+D649+D664+D681</f>
        <v>146382</v>
      </c>
      <c r="E731" s="29">
        <f>E426+E473+E507+E556+E579+E591+E649+E664+E681</f>
        <v>140347</v>
      </c>
      <c r="F731" s="23">
        <f t="shared" si="20"/>
        <v>95.877225341913629</v>
      </c>
    </row>
    <row r="732" spans="1:6">
      <c r="A732" s="30" t="s">
        <v>15</v>
      </c>
      <c r="B732" s="28" t="s">
        <v>53</v>
      </c>
      <c r="C732" s="29">
        <f>C427+C474+C508+C541+C557+C592+C636+C650+C665</f>
        <v>27274</v>
      </c>
      <c r="D732" s="29">
        <f>D427+D474+D508+D541+D557+D592+D636+D650+D665+D682</f>
        <v>59435</v>
      </c>
      <c r="E732" s="29">
        <f>E427+E474+E508+E541+E557+E592+E636+E650+E665+E682</f>
        <v>46674</v>
      </c>
      <c r="F732" s="23">
        <f t="shared" si="20"/>
        <v>78.529485993101702</v>
      </c>
    </row>
    <row r="733" spans="1:6">
      <c r="A733" s="30" t="s">
        <v>16</v>
      </c>
      <c r="B733" s="28" t="s">
        <v>179</v>
      </c>
      <c r="C733" s="29">
        <f t="shared" ref="C733:E735" si="21">C428+C475+C509+C542+C558+C580+C593+C637+C651+C666+C683</f>
        <v>26531</v>
      </c>
      <c r="D733" s="29">
        <f t="shared" si="21"/>
        <v>28794</v>
      </c>
      <c r="E733" s="29">
        <f t="shared" si="21"/>
        <v>25793</v>
      </c>
      <c r="F733" s="23">
        <f t="shared" si="20"/>
        <v>89.577689796485373</v>
      </c>
    </row>
    <row r="734" spans="1:6">
      <c r="A734" s="30" t="s">
        <v>12</v>
      </c>
      <c r="B734" s="28" t="s">
        <v>180</v>
      </c>
      <c r="C734" s="29">
        <f t="shared" si="21"/>
        <v>6129</v>
      </c>
      <c r="D734" s="29">
        <f t="shared" si="21"/>
        <v>7262</v>
      </c>
      <c r="E734" s="29">
        <f t="shared" si="21"/>
        <v>6639</v>
      </c>
      <c r="F734" s="23">
        <f t="shared" si="20"/>
        <v>91.421096116772233</v>
      </c>
    </row>
    <row r="735" spans="1:6">
      <c r="A735" s="30" t="s">
        <v>113</v>
      </c>
      <c r="B735" s="28" t="s">
        <v>181</v>
      </c>
      <c r="C735" s="29">
        <f t="shared" si="21"/>
        <v>1253</v>
      </c>
      <c r="D735" s="29">
        <f t="shared" si="21"/>
        <v>3778</v>
      </c>
      <c r="E735" s="29">
        <f t="shared" si="21"/>
        <v>3269</v>
      </c>
      <c r="F735" s="23">
        <f t="shared" si="20"/>
        <v>86.527263102170451</v>
      </c>
    </row>
    <row r="736" spans="1:6">
      <c r="A736" s="30" t="s">
        <v>90</v>
      </c>
      <c r="B736" s="28" t="s">
        <v>91</v>
      </c>
      <c r="C736" s="29">
        <f>SUM(C737:C751)</f>
        <v>1240554</v>
      </c>
      <c r="D736" s="29">
        <f>SUM(D737:D751)</f>
        <v>1388291</v>
      </c>
      <c r="E736" s="29">
        <f>SUM(E737:E751)</f>
        <v>1262100</v>
      </c>
      <c r="F736" s="23">
        <f t="shared" si="20"/>
        <v>90.910335081045687</v>
      </c>
    </row>
    <row r="737" spans="1:6">
      <c r="A737" s="30" t="s">
        <v>21</v>
      </c>
      <c r="B737" s="28" t="s">
        <v>57</v>
      </c>
      <c r="C737" s="29">
        <f>C446+C490+C513</f>
        <v>64800</v>
      </c>
      <c r="D737" s="29">
        <f>D446+D490+D513</f>
        <v>63324</v>
      </c>
      <c r="E737" s="29">
        <f>E446+E490+E513</f>
        <v>60243</v>
      </c>
      <c r="F737" s="23">
        <f t="shared" si="20"/>
        <v>95.134546143642226</v>
      </c>
    </row>
    <row r="738" spans="1:6">
      <c r="A738" s="30" t="s">
        <v>69</v>
      </c>
      <c r="B738" s="28" t="s">
        <v>70</v>
      </c>
      <c r="C738" s="29">
        <f>C447</f>
        <v>0</v>
      </c>
      <c r="D738" s="29">
        <f>D447</f>
        <v>0</v>
      </c>
      <c r="E738" s="29">
        <f>E447</f>
        <v>0</v>
      </c>
      <c r="F738" s="23" t="s">
        <v>0</v>
      </c>
    </row>
    <row r="739" spans="1:6">
      <c r="A739" s="30" t="s">
        <v>37</v>
      </c>
      <c r="B739" s="28" t="s">
        <v>40</v>
      </c>
      <c r="C739" s="29">
        <f>C408+C448+C462+C479+C491+C514+C534+C584+C597+C655+C670+C687+C720</f>
        <v>25365</v>
      </c>
      <c r="D739" s="29">
        <f>D408+D448+D462+D479+D491+D514+D534+D584+D597+D655+D670+D687+D720</f>
        <v>21396</v>
      </c>
      <c r="E739" s="29">
        <f>E408+E448+E462+E479+E491+E514+E534+E584+E597+E655+E670+E687+E720</f>
        <v>18525</v>
      </c>
      <c r="F739" s="23">
        <f t="shared" si="20"/>
        <v>86.581604038137968</v>
      </c>
    </row>
    <row r="740" spans="1:6">
      <c r="A740" s="30" t="s">
        <v>111</v>
      </c>
      <c r="B740" s="28" t="s">
        <v>80</v>
      </c>
      <c r="C740" s="29">
        <f>C449+C463+C656</f>
        <v>2526</v>
      </c>
      <c r="D740" s="29">
        <f>D449+D463+D656</f>
        <v>1576</v>
      </c>
      <c r="E740" s="29">
        <f>E449+E463+E656</f>
        <v>1033</v>
      </c>
      <c r="F740" s="23">
        <f t="shared" si="20"/>
        <v>65.545685279187822</v>
      </c>
    </row>
    <row r="741" spans="1:6">
      <c r="A741" s="30" t="s">
        <v>38</v>
      </c>
      <c r="B741" s="28" t="s">
        <v>75</v>
      </c>
      <c r="C741" s="29">
        <f>C409+C432+C450+C464+C480+C492+C515+C527+C535+C546+C562+C573+C585+C598+C613+C617+C623+C627+C641+C657+C671+C688+C700+C707</f>
        <v>136348</v>
      </c>
      <c r="D741" s="29">
        <f>D409+D432+D450+D464+D480+D492+D515+D527+D535+D546+D562+D573+D585+D598+D613+D617+D623+D627+D641+D657+D671+D688+D700+D707</f>
        <v>201455</v>
      </c>
      <c r="E741" s="29">
        <f>E409+E432+E450+E464+E480+E492+E515+E527+E535+E546+E562+E573+E585+E598+E613+E617+E623+E627+E641+E657+E671+E688+E700+E707</f>
        <v>188212</v>
      </c>
      <c r="F741" s="23">
        <f t="shared" si="20"/>
        <v>93.426323496562503</v>
      </c>
    </row>
    <row r="742" spans="1:6">
      <c r="A742" s="30" t="s">
        <v>39</v>
      </c>
      <c r="B742" s="28" t="s">
        <v>43</v>
      </c>
      <c r="C742" s="29">
        <f>C410+C433+C451+C465+C481+C493+C516+C528+C536+C547+C563+C574+C586+C599+C628+C642+C658+C672+C693</f>
        <v>225538</v>
      </c>
      <c r="D742" s="29">
        <f>D410+D433+D451+D465+D481+D493+D516+D528+D536+D547+D563+D574+D586+D599+D628+D642+D658+D672+D693</f>
        <v>245184</v>
      </c>
      <c r="E742" s="29">
        <f>E410+E433+E451+E465+E481+E493+E516+E528+E536+E547+E563+E574+E586+E599+E628+E642+E658+E672+E693</f>
        <v>240946</v>
      </c>
      <c r="F742" s="23">
        <f t="shared" si="20"/>
        <v>98.271502218741844</v>
      </c>
    </row>
    <row r="743" spans="1:6">
      <c r="A743" s="30" t="s">
        <v>133</v>
      </c>
      <c r="B743" s="28" t="s">
        <v>132</v>
      </c>
      <c r="C743" s="29">
        <f>C411+C434+C452+C466+C482+C441+C494+C517+C529+C537+C548+C564+C575+C587+C600+C614+C618+C624+C629+C643+C659+C673+C689+C694+C701+C721</f>
        <v>501173</v>
      </c>
      <c r="D743" s="29">
        <f>D411+D434+D452+D466+D482+D441+D494+D517+D529+D537+D548+D564+D575+D587+D600+D614+D618+D624+D629+D643+D659+D673+D689+D694+D701+D721</f>
        <v>531344</v>
      </c>
      <c r="E743" s="29">
        <f>E411+E434+E452+E466+E482+E441+E494+E517+E529+E537+E548+E564+E575+E587+E600+E614+E618+E624+E629+E643+E659+E673+E689+E694+E701+E721</f>
        <v>447313</v>
      </c>
      <c r="F743" s="23">
        <f t="shared" si="20"/>
        <v>84.185198289620288</v>
      </c>
    </row>
    <row r="744" spans="1:6">
      <c r="A744" s="30" t="s">
        <v>18</v>
      </c>
      <c r="B744" s="28" t="s">
        <v>44</v>
      </c>
      <c r="C744" s="29">
        <f>C412+C453+C495+C518+C601+C702</f>
        <v>174693</v>
      </c>
      <c r="D744" s="29">
        <f>D412+D453+D495+D518+D588+D601+D702</f>
        <v>177464</v>
      </c>
      <c r="E744" s="29">
        <f>E412+E453+E495+E518+E588+E601+E702</f>
        <v>173014</v>
      </c>
      <c r="F744" s="23">
        <f t="shared" si="20"/>
        <v>97.492449172789975</v>
      </c>
    </row>
    <row r="745" spans="1:6">
      <c r="A745" s="30" t="s">
        <v>28</v>
      </c>
      <c r="B745" s="28" t="s">
        <v>83</v>
      </c>
      <c r="C745" s="29">
        <f>C413+C454+C467+C483+C496+C519+C549+C565+C602</f>
        <v>21760</v>
      </c>
      <c r="D745" s="29">
        <f>D413+D454+D467+D483+D496+D519+D549+D565+D602</f>
        <v>31863</v>
      </c>
      <c r="E745" s="29">
        <f>E413+E454+E467+E483+E496+E519+E549+E565+E602</f>
        <v>29543</v>
      </c>
      <c r="F745" s="23">
        <f t="shared" si="20"/>
        <v>92.718827480149386</v>
      </c>
    </row>
    <row r="746" spans="1:6">
      <c r="A746" s="30" t="s">
        <v>59</v>
      </c>
      <c r="B746" s="28" t="s">
        <v>41</v>
      </c>
      <c r="C746" s="29">
        <f>C414+C435+C455+C468+C484++C497+C520+C550+C566+C603+C660+C674</f>
        <v>10530</v>
      </c>
      <c r="D746" s="29">
        <f>D414+D435+D455+D468+D484++D497+D520+D550+D566+D603+D660+D674</f>
        <v>16982</v>
      </c>
      <c r="E746" s="29">
        <f>E414+E435+E455+E468+E484++E497+E520+E550+E566+E603+E660+E674</f>
        <v>15141</v>
      </c>
      <c r="F746" s="23">
        <f t="shared" si="20"/>
        <v>89.159109645507016</v>
      </c>
    </row>
    <row r="747" spans="1:6">
      <c r="A747" s="30" t="s">
        <v>100</v>
      </c>
      <c r="B747" s="28" t="s">
        <v>101</v>
      </c>
      <c r="C747" s="29">
        <f>C415+C436</f>
        <v>2500</v>
      </c>
      <c r="D747" s="29">
        <f>D415+D436</f>
        <v>1434</v>
      </c>
      <c r="E747" s="29">
        <f>E415+E436</f>
        <v>1434</v>
      </c>
      <c r="F747" s="23">
        <f t="shared" si="20"/>
        <v>100</v>
      </c>
    </row>
    <row r="748" spans="1:6">
      <c r="A748" s="30" t="s">
        <v>253</v>
      </c>
      <c r="B748" s="28" t="s">
        <v>49</v>
      </c>
      <c r="C748" s="29">
        <f>C416+C456+C469+C485+C521+C551+C604+C708</f>
        <v>6990</v>
      </c>
      <c r="D748" s="29">
        <f>D416+D456+D469+D485+D521+D551+D604+D708</f>
        <v>7908</v>
      </c>
      <c r="E748" s="29">
        <f>E416+E456+E469+E485+E521+E551+E604+E708</f>
        <v>7824</v>
      </c>
      <c r="F748" s="23">
        <f t="shared" si="20"/>
        <v>98.937784522003042</v>
      </c>
    </row>
    <row r="749" spans="1:6">
      <c r="A749" s="30" t="s">
        <v>45</v>
      </c>
      <c r="B749" s="28" t="s">
        <v>46</v>
      </c>
      <c r="C749" s="29">
        <f>C417+C457+C470+C486+C498+C522+C588+C605+C661+C675+C690</f>
        <v>20424</v>
      </c>
      <c r="D749" s="29">
        <f>D417+D457+D470+D486+D498+D522+D588+D605+D661+D675+D690</f>
        <v>19000</v>
      </c>
      <c r="E749" s="29">
        <f>E417+E457+E470+E486+E498+E522+E588+E605+E661+E675+E690</f>
        <v>16557</v>
      </c>
      <c r="F749" s="23">
        <f t="shared" si="20"/>
        <v>87.142105263157902</v>
      </c>
    </row>
    <row r="750" spans="1:6">
      <c r="A750" s="30" t="s">
        <v>269</v>
      </c>
      <c r="B750" s="28" t="s">
        <v>173</v>
      </c>
      <c r="C750" s="29">
        <f>C418+C499+C606</f>
        <v>0</v>
      </c>
      <c r="D750" s="29">
        <f>D418+D499+D606</f>
        <v>15113</v>
      </c>
      <c r="E750" s="29">
        <f>E418+E499+E606</f>
        <v>15113</v>
      </c>
      <c r="F750" s="23">
        <f t="shared" si="20"/>
        <v>100</v>
      </c>
    </row>
    <row r="751" spans="1:6">
      <c r="A751" s="30" t="s">
        <v>164</v>
      </c>
      <c r="B751" s="28" t="s">
        <v>47</v>
      </c>
      <c r="C751" s="29">
        <f>C419+C437+C552+C567+C630+C644+C676</f>
        <v>47907</v>
      </c>
      <c r="D751" s="29">
        <f>D419+D437+D552+D567+D630+D644+D676</f>
        <v>54248</v>
      </c>
      <c r="E751" s="29">
        <f>E419+E437+E552+E567+E630+E644+E676</f>
        <v>47202</v>
      </c>
      <c r="F751" s="23">
        <f t="shared" si="20"/>
        <v>87.01150272821117</v>
      </c>
    </row>
    <row r="752" spans="1:6">
      <c r="A752" s="30" t="s">
        <v>185</v>
      </c>
      <c r="B752" s="28" t="s">
        <v>184</v>
      </c>
      <c r="C752" s="29">
        <f>C727</f>
        <v>0</v>
      </c>
      <c r="D752" s="29">
        <f>D727</f>
        <v>0</v>
      </c>
      <c r="E752" s="29">
        <f>E727</f>
        <v>0</v>
      </c>
      <c r="F752" s="23" t="s">
        <v>0</v>
      </c>
    </row>
    <row r="753" spans="1:6">
      <c r="A753" s="30" t="s">
        <v>256</v>
      </c>
      <c r="B753" s="28" t="s">
        <v>73</v>
      </c>
      <c r="C753" s="29">
        <f>C420+C695</f>
        <v>10000</v>
      </c>
      <c r="D753" s="29">
        <f>D420+D695</f>
        <v>9382</v>
      </c>
      <c r="E753" s="29">
        <f>E420+E695</f>
        <v>9178</v>
      </c>
      <c r="F753" s="23">
        <f t="shared" si="20"/>
        <v>97.825623534427635</v>
      </c>
    </row>
    <row r="754" spans="1:6">
      <c r="A754" s="30" t="s">
        <v>26</v>
      </c>
      <c r="B754" s="28" t="s">
        <v>68</v>
      </c>
      <c r="C754" s="29">
        <f>C608+C634+C645+C709+C712+C716+C722</f>
        <v>97800</v>
      </c>
      <c r="D754" s="29">
        <f>D608+D634+D645+D709+D712+D716+D722</f>
        <v>84735</v>
      </c>
      <c r="E754" s="29">
        <f>E608+E634+E645+E709+E712+E716+E722</f>
        <v>84735</v>
      </c>
      <c r="F754" s="23">
        <f t="shared" si="20"/>
        <v>100</v>
      </c>
    </row>
    <row r="755" spans="1:6">
      <c r="A755" s="30" t="s">
        <v>243</v>
      </c>
      <c r="B755" s="28" t="s">
        <v>82</v>
      </c>
      <c r="C755" s="18">
        <f>C677</f>
        <v>0</v>
      </c>
      <c r="D755" s="18">
        <f>D677</f>
        <v>0</v>
      </c>
      <c r="E755" s="18">
        <f>E677</f>
        <v>0</v>
      </c>
      <c r="F755" s="23" t="s">
        <v>0</v>
      </c>
    </row>
    <row r="756" spans="1:6">
      <c r="A756" s="30" t="s">
        <v>14</v>
      </c>
      <c r="B756" s="28" t="s">
        <v>50</v>
      </c>
      <c r="C756" s="27">
        <f>C421</f>
        <v>5000</v>
      </c>
      <c r="D756" s="27">
        <f>D421</f>
        <v>4246</v>
      </c>
      <c r="E756" s="27">
        <f>E421</f>
        <v>4246</v>
      </c>
      <c r="F756" s="23">
        <f t="shared" si="20"/>
        <v>100</v>
      </c>
    </row>
    <row r="757" spans="1:6">
      <c r="A757" s="30" t="s">
        <v>248</v>
      </c>
      <c r="B757" s="28" t="s">
        <v>51</v>
      </c>
      <c r="C757" s="29">
        <f>C422+C458+C471+C500+C523+C530+C576+C609+C646+C662+C678+C703+C713+C723</f>
        <v>754395</v>
      </c>
      <c r="D757" s="29">
        <f>D422+D458+D471+D500+D523+D530+D576+D609+D646+D662+D678+D703+D713+D723</f>
        <v>1024442</v>
      </c>
      <c r="E757" s="29">
        <f>E422+E458+E471+E500+E523+E530+E576+E609+E646+E662+E678+E703+E713+E723</f>
        <v>941685</v>
      </c>
      <c r="F757" s="23">
        <f t="shared" si="20"/>
        <v>91.921748620224477</v>
      </c>
    </row>
    <row r="758" spans="1:6">
      <c r="A758" s="30" t="s">
        <v>25</v>
      </c>
      <c r="B758" s="28" t="s">
        <v>84</v>
      </c>
      <c r="C758" s="29">
        <f>C423+C459+C501+C524+C531+C539+C553+C568+C577+C589+C610+C620+C679+C704+C714</f>
        <v>1381640</v>
      </c>
      <c r="D758" s="29">
        <f>D423+D459+D501+D524+D531+D539+D553+D568+D577+D589+D610+D620+D679+D704+D714</f>
        <v>1876973</v>
      </c>
      <c r="E758" s="29">
        <f>E423+E459+E501+E524+E531+E539+E553+E568+E577+E589+E610+E620+E679+E704+E714</f>
        <v>1750251</v>
      </c>
      <c r="F758" s="23">
        <f t="shared" si="20"/>
        <v>93.24859760902261</v>
      </c>
    </row>
    <row r="759" spans="1:6">
      <c r="A759" s="30" t="s">
        <v>236</v>
      </c>
      <c r="B759" s="28" t="s">
        <v>233</v>
      </c>
      <c r="C759" s="29">
        <f>C424+C554+C569</f>
        <v>0</v>
      </c>
      <c r="D759" s="29">
        <f>D424+D554+D569</f>
        <v>0</v>
      </c>
      <c r="E759" s="29">
        <f>E424+E554+E569</f>
        <v>0</v>
      </c>
      <c r="F759" s="23" t="s">
        <v>0</v>
      </c>
    </row>
    <row r="760" spans="1:6">
      <c r="A760" s="30" t="s">
        <v>174</v>
      </c>
      <c r="B760" s="28" t="s">
        <v>175</v>
      </c>
      <c r="C760" s="29">
        <f>C503</f>
        <v>0</v>
      </c>
      <c r="D760" s="29">
        <f>D503</f>
        <v>0</v>
      </c>
      <c r="E760" s="29">
        <f>E503</f>
        <v>0</v>
      </c>
      <c r="F760" s="23" t="s">
        <v>0</v>
      </c>
    </row>
    <row r="761" spans="1:6">
      <c r="A761" s="30" t="s">
        <v>29</v>
      </c>
      <c r="B761" s="28" t="s">
        <v>178</v>
      </c>
      <c r="C761" s="22">
        <f>C729</f>
        <v>100000</v>
      </c>
      <c r="D761" s="22">
        <f>D729</f>
        <v>0</v>
      </c>
      <c r="E761" s="22">
        <f>E729</f>
        <v>0</v>
      </c>
      <c r="F761" s="23" t="s">
        <v>0</v>
      </c>
    </row>
    <row r="762" spans="1:6" s="64" customFormat="1" ht="47.25">
      <c r="A762" s="65" t="s">
        <v>260</v>
      </c>
      <c r="B762" s="66"/>
      <c r="C762" s="79">
        <f>SUM(C731:C736)+C752+C753+C754+C755+C756+C757+C758+C759+C760+C761</f>
        <v>3793543</v>
      </c>
      <c r="D762" s="79">
        <f>SUM(D731:D736)+D752+D753+D754+D755+D756+D757+D758+D759+D760+D761</f>
        <v>4633720</v>
      </c>
      <c r="E762" s="79">
        <f>SUM(E731:E736)+E752+E753+E754+E755+E756+E757+E758+E759+E760+E761</f>
        <v>4274917</v>
      </c>
      <c r="F762" s="23">
        <f t="shared" si="20"/>
        <v>92.256696563452266</v>
      </c>
    </row>
    <row r="763" spans="1:6" s="64" customFormat="1" ht="31.5">
      <c r="A763" s="84" t="s">
        <v>257</v>
      </c>
      <c r="B763" s="82"/>
      <c r="C763" s="83">
        <f>C405+C439+C443+C487+C504+C570+C631+C696+C724</f>
        <v>3793543</v>
      </c>
      <c r="D763" s="83">
        <f>D405+D439+D443+D487+D504+D570+D631+D696+D724</f>
        <v>4633720</v>
      </c>
      <c r="E763" s="83">
        <f>E405+E439+E443+E487+E504+E570+E631+E696+E724</f>
        <v>4274917</v>
      </c>
      <c r="F763" s="23">
        <f t="shared" si="20"/>
        <v>92.256696563452266</v>
      </c>
    </row>
    <row r="764" spans="1:6" s="64" customFormat="1" ht="31.5">
      <c r="A764" s="84" t="s">
        <v>259</v>
      </c>
      <c r="B764" s="82"/>
      <c r="C764" s="85">
        <f>C327+C386+C762</f>
        <v>7175778</v>
      </c>
      <c r="D764" s="85">
        <f>D327+D386+D762</f>
        <v>9100323</v>
      </c>
      <c r="E764" s="85">
        <f>E327+E386+E762</f>
        <v>8362135</v>
      </c>
      <c r="F764" s="23">
        <f t="shared" si="20"/>
        <v>91.888331875692771</v>
      </c>
    </row>
    <row r="765" spans="1:6" s="9" customFormat="1" ht="15.75">
      <c r="A765" s="86" t="s">
        <v>247</v>
      </c>
      <c r="B765" s="21"/>
      <c r="C765" s="87">
        <f>C328+C386+C763</f>
        <v>7175778</v>
      </c>
      <c r="D765" s="87">
        <f>D327+D386+D763</f>
        <v>9100323</v>
      </c>
      <c r="E765" s="87">
        <f>E327+E386+E763</f>
        <v>8362135</v>
      </c>
      <c r="F765" s="23">
        <f t="shared" si="20"/>
        <v>91.888331875692771</v>
      </c>
    </row>
    <row r="766" spans="1:6">
      <c r="B766" s="38"/>
      <c r="C766" s="80" t="s">
        <v>0</v>
      </c>
    </row>
    <row r="767" spans="1:6">
      <c r="B767" s="39"/>
      <c r="D767" s="9"/>
    </row>
    <row r="769" spans="1:12">
      <c r="D769" s="9"/>
    </row>
    <row r="772" spans="1:12" s="9" customFormat="1">
      <c r="A772" s="8"/>
      <c r="B772" s="2"/>
      <c r="D772" s="8"/>
      <c r="F772" s="8"/>
      <c r="G772" s="8"/>
      <c r="H772" s="8"/>
      <c r="I772" s="8"/>
      <c r="J772" s="8"/>
      <c r="K772" s="8"/>
      <c r="L772" s="8"/>
    </row>
    <row r="774" spans="1:12" s="9" customFormat="1">
      <c r="A774" s="8"/>
      <c r="B774" s="2"/>
      <c r="D774" s="8"/>
      <c r="F774" s="8"/>
      <c r="G774" s="8"/>
      <c r="H774" s="8"/>
      <c r="I774" s="8"/>
      <c r="J774" s="8"/>
      <c r="K774" s="8"/>
      <c r="L774" s="8"/>
    </row>
    <row r="791" spans="1:4" s="9" customFormat="1">
      <c r="A791" s="8"/>
      <c r="B791" s="2"/>
      <c r="D791" s="8"/>
    </row>
    <row r="805" spans="1:4" s="9" customFormat="1">
      <c r="A805" s="8"/>
      <c r="B805" s="2"/>
      <c r="D805" s="8"/>
    </row>
    <row r="806" spans="1:4" s="9" customFormat="1">
      <c r="A806" s="8"/>
      <c r="B806" s="2"/>
      <c r="D806" s="8"/>
    </row>
    <row r="816" spans="1:4" s="9" customFormat="1">
      <c r="A816" s="8"/>
      <c r="B816" s="2"/>
      <c r="D816" s="8"/>
    </row>
    <row r="822" spans="1:4" s="9" customFormat="1">
      <c r="A822" s="8"/>
      <c r="B822" s="2"/>
      <c r="D822" s="8"/>
    </row>
    <row r="840" ht="13.5" customHeight="1"/>
    <row r="862" spans="1:4" s="9" customFormat="1">
      <c r="A862" s="8"/>
      <c r="B862" s="2"/>
      <c r="D862" s="8"/>
    </row>
    <row r="864" spans="1:4" s="9" customFormat="1">
      <c r="A864" s="8"/>
      <c r="B864" s="2"/>
      <c r="D864" s="8"/>
    </row>
  </sheetData>
  <mergeCells count="3">
    <mergeCell ref="A1:F1"/>
    <mergeCell ref="A2:F2"/>
    <mergeCell ref="A3:F3"/>
  </mergeCells>
  <phoneticPr fontId="1" type="noConversion"/>
  <pageMargins left="0.78740157480314965" right="0.15748031496062992" top="0.15748031496062992" bottom="0.23622047244094491" header="0.15748031496062992" footer="0.19685039370078741"/>
  <pageSetup paperSize="9" scale="85" fitToHeight="0" orientation="portrait" r:id="rId1"/>
  <headerFooter alignWithMargins="0">
    <oddFooter>Page &amp;P of &amp;N</oddFooter>
  </headerFooter>
  <rowBreaks count="12" manualBreakCount="12">
    <brk id="61" max="5" man="1"/>
    <brk id="122" max="5" man="1"/>
    <brk id="183" max="5" man="1"/>
    <brk id="243" max="5" man="1"/>
    <brk id="304" max="5" man="1"/>
    <brk id="364" max="5" man="1"/>
    <brk id="424" max="5" man="1"/>
    <brk id="486" max="7" man="1"/>
    <brk id="548" max="5" man="1"/>
    <brk id="609" max="5" man="1"/>
    <brk id="671" max="5" man="1"/>
    <brk id="7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2009-03-07T12:19:35Z</cp:lastPrinted>
  <dcterms:created xsi:type="dcterms:W3CDTF">2001-12-03T13:27:53Z</dcterms:created>
  <dcterms:modified xsi:type="dcterms:W3CDTF">2009-03-07T12:52:37Z</dcterms:modified>
</cp:coreProperties>
</file>