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9720" windowHeight="7320" activeTab="2"/>
  </bookViews>
  <sheets>
    <sheet name="Sheet1" sheetId="1" r:id="rId1"/>
    <sheet name="Sheet3" sheetId="4" state="hidden" r:id="rId2"/>
    <sheet name="Sheet2" sheetId="3" r:id="rId3"/>
  </sheets>
  <definedNames>
    <definedName name="_xlnm._FilterDatabase" localSheetId="0" hidden="1">Sheet1!$F$1:$F$126</definedName>
    <definedName name="_xlnm.Print_Area" localSheetId="0">Sheet1!$A$1:$H$127</definedName>
    <definedName name="_xlnm.Print_Titles" localSheetId="0">Sheet1!$6:$7</definedName>
  </definedNames>
  <calcPr calcId="124519" fullCalcOnLoad="1"/>
</workbook>
</file>

<file path=xl/calcChain.xml><?xml version="1.0" encoding="utf-8"?>
<calcChain xmlns="http://schemas.openxmlformats.org/spreadsheetml/2006/main">
  <c r="C11" i="1"/>
  <c r="C10" s="1"/>
  <c r="C17" s="1"/>
  <c r="C31" s="1"/>
  <c r="C126" s="1"/>
  <c r="D11"/>
  <c r="D10" s="1"/>
  <c r="D17" s="1"/>
  <c r="D31" s="1"/>
  <c r="D126" s="1"/>
  <c r="E11"/>
  <c r="E10" s="1"/>
  <c r="E17" s="1"/>
  <c r="E31" s="1"/>
  <c r="E126" s="1"/>
  <c r="F11"/>
  <c r="F10" s="1"/>
  <c r="G11"/>
  <c r="H11"/>
  <c r="G12"/>
  <c r="H12"/>
  <c r="G13"/>
  <c r="H13"/>
  <c r="G15"/>
  <c r="H15"/>
  <c r="C20"/>
  <c r="D20"/>
  <c r="E20"/>
  <c r="F20"/>
  <c r="C24"/>
  <c r="D24"/>
  <c r="E24"/>
  <c r="F24"/>
  <c r="C27"/>
  <c r="D27"/>
  <c r="E27"/>
  <c r="F27"/>
  <c r="G27"/>
  <c r="H27"/>
  <c r="G28"/>
  <c r="H28"/>
  <c r="C30"/>
  <c r="D30"/>
  <c r="E30"/>
  <c r="F30"/>
  <c r="G30"/>
  <c r="H30"/>
  <c r="C38"/>
  <c r="D38"/>
  <c r="E38"/>
  <c r="F38"/>
  <c r="G38"/>
  <c r="H38"/>
  <c r="G39"/>
  <c r="H39"/>
  <c r="G41"/>
  <c r="H41"/>
  <c r="G42"/>
  <c r="H42"/>
  <c r="C45"/>
  <c r="D45"/>
  <c r="E45"/>
  <c r="F45"/>
  <c r="G45"/>
  <c r="H45"/>
  <c r="C48"/>
  <c r="D48"/>
  <c r="E48"/>
  <c r="F48"/>
  <c r="G48"/>
  <c r="H48"/>
  <c r="G49"/>
  <c r="H49"/>
  <c r="G50"/>
  <c r="H50"/>
  <c r="G51"/>
  <c r="H51"/>
  <c r="H53"/>
  <c r="C56"/>
  <c r="D56"/>
  <c r="E56"/>
  <c r="F56"/>
  <c r="G56"/>
  <c r="H56"/>
  <c r="G57"/>
  <c r="H57"/>
  <c r="G58"/>
  <c r="H58"/>
  <c r="G59"/>
  <c r="H59"/>
  <c r="G60"/>
  <c r="H60"/>
  <c r="G61"/>
  <c r="H61"/>
  <c r="G62"/>
  <c r="H62"/>
  <c r="G63"/>
  <c r="H63"/>
  <c r="G64"/>
  <c r="H64"/>
  <c r="G66"/>
  <c r="H66"/>
  <c r="G68"/>
  <c r="H68"/>
  <c r="C70"/>
  <c r="D70"/>
  <c r="E70"/>
  <c r="F70"/>
  <c r="G70"/>
  <c r="H70"/>
  <c r="G71"/>
  <c r="H71"/>
  <c r="C73"/>
  <c r="D73"/>
  <c r="E73"/>
  <c r="F73"/>
  <c r="C76"/>
  <c r="D76"/>
  <c r="E76"/>
  <c r="F76"/>
  <c r="G76"/>
  <c r="H76"/>
  <c r="G77"/>
  <c r="H77"/>
  <c r="H78"/>
  <c r="C80"/>
  <c r="D80"/>
  <c r="E80"/>
  <c r="F80"/>
  <c r="G80"/>
  <c r="H80"/>
  <c r="G81"/>
  <c r="H81"/>
  <c r="G82"/>
  <c r="H82"/>
  <c r="G83"/>
  <c r="H83"/>
  <c r="G85"/>
  <c r="H85"/>
  <c r="C87"/>
  <c r="D87"/>
  <c r="E87"/>
  <c r="F87"/>
  <c r="C89"/>
  <c r="D89"/>
  <c r="E89"/>
  <c r="F89"/>
  <c r="G89"/>
  <c r="H89"/>
  <c r="C90"/>
  <c r="D90"/>
  <c r="E90"/>
  <c r="F90"/>
  <c r="G90"/>
  <c r="H90"/>
  <c r="C93"/>
  <c r="C92" s="1"/>
  <c r="C97" s="1"/>
  <c r="C112" s="1"/>
  <c r="C123" s="1"/>
  <c r="C127" s="1"/>
  <c r="D93"/>
  <c r="D92" s="1"/>
  <c r="D97" s="1"/>
  <c r="D112" s="1"/>
  <c r="D123" s="1"/>
  <c r="D127" s="1"/>
  <c r="E93"/>
  <c r="E92" s="1"/>
  <c r="E97" s="1"/>
  <c r="E112" s="1"/>
  <c r="E123" s="1"/>
  <c r="E127" s="1"/>
  <c r="F93"/>
  <c r="F92" s="1"/>
  <c r="G93"/>
  <c r="H93"/>
  <c r="G94"/>
  <c r="H94"/>
  <c r="G95"/>
  <c r="H95"/>
  <c r="H96"/>
  <c r="C100"/>
  <c r="D100"/>
  <c r="E100"/>
  <c r="F100"/>
  <c r="C103"/>
  <c r="D103"/>
  <c r="E103"/>
  <c r="F103"/>
  <c r="D105"/>
  <c r="E105"/>
  <c r="F105"/>
  <c r="C108"/>
  <c r="D108"/>
  <c r="E108"/>
  <c r="F108"/>
  <c r="C116"/>
  <c r="D116"/>
  <c r="E116"/>
  <c r="F116"/>
  <c r="G116"/>
  <c r="H116"/>
  <c r="G117"/>
  <c r="H117"/>
  <c r="C118"/>
  <c r="D118"/>
  <c r="E118"/>
  <c r="F118"/>
  <c r="G118"/>
  <c r="H118"/>
  <c r="G119"/>
  <c r="H119"/>
  <c r="H121"/>
  <c r="C122"/>
  <c r="D122"/>
  <c r="E122"/>
  <c r="F122"/>
  <c r="G122"/>
  <c r="H122"/>
  <c r="B7" i="3"/>
  <c r="B5" s="1"/>
  <c r="B21" s="1"/>
  <c r="B23" s="1"/>
  <c r="C7"/>
  <c r="C5" s="1"/>
  <c r="C21" s="1"/>
  <c r="C23" s="1"/>
  <c r="D7"/>
  <c r="D5" s="1"/>
  <c r="B12"/>
  <c r="C12"/>
  <c r="D12"/>
  <c r="B30"/>
  <c r="C28" s="1"/>
  <c r="B69"/>
  <c r="C64" s="1"/>
  <c r="B112"/>
  <c r="C109" s="1"/>
  <c r="B2" i="4"/>
  <c r="C3"/>
  <c r="C4"/>
  <c r="B34"/>
  <c r="C31" s="1"/>
  <c r="D21" i="3" l="1"/>
  <c r="G92" i="1"/>
  <c r="H92"/>
  <c r="F97"/>
  <c r="G10"/>
  <c r="H10"/>
  <c r="F17"/>
  <c r="E125"/>
  <c r="D125"/>
  <c r="C125"/>
  <c r="C33" i="4"/>
  <c r="C32"/>
  <c r="C34" s="1"/>
  <c r="C111" i="3"/>
  <c r="C110"/>
  <c r="C112" s="1"/>
  <c r="C68"/>
  <c r="C67"/>
  <c r="C66"/>
  <c r="C65"/>
  <c r="C69" s="1"/>
  <c r="C29"/>
  <c r="G17" i="1" l="1"/>
  <c r="H17"/>
  <c r="F31"/>
  <c r="G97"/>
  <c r="H97"/>
  <c r="F112"/>
  <c r="D23" i="3"/>
  <c r="E4" l="1"/>
  <c r="E6"/>
  <c r="E7"/>
  <c r="E8"/>
  <c r="E9"/>
  <c r="E10"/>
  <c r="E11"/>
  <c r="E12"/>
  <c r="E13"/>
  <c r="E14"/>
  <c r="E15"/>
  <c r="E16"/>
  <c r="E17"/>
  <c r="E18"/>
  <c r="E19"/>
  <c r="E20"/>
  <c r="E22"/>
  <c r="E5"/>
  <c r="G112" i="1"/>
  <c r="H112"/>
  <c r="F123"/>
  <c r="G31"/>
  <c r="H31"/>
  <c r="F126"/>
  <c r="E21" i="3"/>
  <c r="G126" i="1" l="1"/>
  <c r="H126"/>
  <c r="G123"/>
  <c r="H123"/>
  <c r="F127"/>
  <c r="E23" i="3"/>
  <c r="F23"/>
  <c r="G127" i="1" l="1"/>
  <c r="H127"/>
  <c r="F125"/>
  <c r="G125" l="1"/>
  <c r="H125"/>
</calcChain>
</file>

<file path=xl/sharedStrings.xml><?xml version="1.0" encoding="utf-8"?>
<sst xmlns="http://schemas.openxmlformats.org/spreadsheetml/2006/main" count="258" uniqueCount="208">
  <si>
    <t>ПРИЛОЖЕНИЕ № 1</t>
  </si>
  <si>
    <t>С П Р А В К А</t>
  </si>
  <si>
    <t>Наименование на прихода</t>
  </si>
  <si>
    <t>Параграф</t>
  </si>
  <si>
    <t>ІІ.Взаимоотношения с ЦБ</t>
  </si>
  <si>
    <t>Получени трансфери (субсидии/вноски) от ЦБ</t>
  </si>
  <si>
    <t>31-00</t>
  </si>
  <si>
    <t>получени трансфери (субсидии) от ЦБ</t>
  </si>
  <si>
    <t>31-10</t>
  </si>
  <si>
    <t>31-11</t>
  </si>
  <si>
    <t>б)получени от общини целеви трансф.(субс.) от ЦБ за капиталови разходи</t>
  </si>
  <si>
    <t>31-13</t>
  </si>
  <si>
    <t>Всичко взаимоотношения:</t>
  </si>
  <si>
    <t>ІІІ.Трансфери</t>
  </si>
  <si>
    <t>Трансфери (субсидии,вноски между бюджетни сметки</t>
  </si>
  <si>
    <t>61-00</t>
  </si>
  <si>
    <t>трансфери от МТСП по програми за осигуряване на заетост</t>
  </si>
  <si>
    <t>61-05</t>
  </si>
  <si>
    <t>І.Имуществени данъци и неданъчни приходи</t>
  </si>
  <si>
    <t>1.Б.Имуществени данъци</t>
  </si>
  <si>
    <t>Имуществени данъци</t>
  </si>
  <si>
    <t>13-00</t>
  </si>
  <si>
    <t>13-01</t>
  </si>
  <si>
    <t>данък в/у превозните средства</t>
  </si>
  <si>
    <t>13-03</t>
  </si>
  <si>
    <t>13-04</t>
  </si>
  <si>
    <t>Всичко имуществени данъци:</t>
  </si>
  <si>
    <t>2.Неданъчни приходи</t>
  </si>
  <si>
    <t>Приходи и доходи от собственост</t>
  </si>
  <si>
    <t>24-00</t>
  </si>
  <si>
    <t>24-05</t>
  </si>
  <si>
    <t>24-04</t>
  </si>
  <si>
    <t>приходи от наеми на имущество</t>
  </si>
  <si>
    <t>приходи от наеми на земя</t>
  </si>
  <si>
    <t>24-06</t>
  </si>
  <si>
    <t>приходи от дивиденти</t>
  </si>
  <si>
    <t>24-07</t>
  </si>
  <si>
    <t>24-08</t>
  </si>
  <si>
    <t>Общински такси</t>
  </si>
  <si>
    <t>27-00</t>
  </si>
  <si>
    <t>27-01</t>
  </si>
  <si>
    <t>27-02</t>
  </si>
  <si>
    <t>27-04</t>
  </si>
  <si>
    <t>27-05</t>
  </si>
  <si>
    <t>за битови отпадъци</t>
  </si>
  <si>
    <t>27-07</t>
  </si>
  <si>
    <t>27-08</t>
  </si>
  <si>
    <t>за технически услуги</t>
  </si>
  <si>
    <t>27-10</t>
  </si>
  <si>
    <t>за административни услуги</t>
  </si>
  <si>
    <t>27-11</t>
  </si>
  <si>
    <t>за откупуване на гробни места</t>
  </si>
  <si>
    <t>27-15</t>
  </si>
  <si>
    <t>туристически такси</t>
  </si>
  <si>
    <t>27-16</t>
  </si>
  <si>
    <t>други общински такси</t>
  </si>
  <si>
    <t>27-29</t>
  </si>
  <si>
    <t>Глоби, санкции и наказателни лихви</t>
  </si>
  <si>
    <t>28-00</t>
  </si>
  <si>
    <t>глоби, санкции, неустойки и др.</t>
  </si>
  <si>
    <t>28-02</t>
  </si>
  <si>
    <t>Други неданъчни приходи</t>
  </si>
  <si>
    <t>36-00</t>
  </si>
  <si>
    <t>37-00</t>
  </si>
  <si>
    <t>37-01</t>
  </si>
  <si>
    <t>40-00</t>
  </si>
  <si>
    <t>Приходи от концесии</t>
  </si>
  <si>
    <t>41-00</t>
  </si>
  <si>
    <t>2.Всичко неданъчни приходи</t>
  </si>
  <si>
    <t>31-12</t>
  </si>
  <si>
    <t>ІІІ.Трансфери от и за бюджетни и извънбюдж. сметки</t>
  </si>
  <si>
    <t>Трансфери м/убюдж. С/ки (нето)</t>
  </si>
  <si>
    <t>получени трансфери</t>
  </si>
  <si>
    <t>61-01</t>
  </si>
  <si>
    <t>Трансфери м/у бюдж. и извънб.с/ки</t>
  </si>
  <si>
    <t>62-00</t>
  </si>
  <si>
    <t>получени трансфери (+)</t>
  </si>
  <si>
    <t>62-01</t>
  </si>
  <si>
    <t>Всичко трансфери:</t>
  </si>
  <si>
    <t>ІV.Временни безлихвени заеми</t>
  </si>
  <si>
    <t>Всичко приходи (І+ІІ+ІІІ+ІV):</t>
  </si>
  <si>
    <t>І.Всичко (1.Б.+2):</t>
  </si>
  <si>
    <t>V.Финансиране на дефицита (изл.)</t>
  </si>
  <si>
    <t>Депозити и с-ва по с-ки (нето)</t>
  </si>
  <si>
    <t>95-00</t>
  </si>
  <si>
    <t>остатък в лв. по с/ки от предходния период</t>
  </si>
  <si>
    <t>95-01</t>
  </si>
  <si>
    <t>95-07</t>
  </si>
  <si>
    <t>наличност в лв. по с/ки в края на периода (-)</t>
  </si>
  <si>
    <t>ОБЩО ОБЩИНСКИ ПРИХОДИ:</t>
  </si>
  <si>
    <t>ОБЩО ДЪРЖАВНИ И ОБЩИНСКИ ПРИХОДИ:</t>
  </si>
  <si>
    <t>данък в/у наследствата</t>
  </si>
  <si>
    <t>13-02</t>
  </si>
  <si>
    <t>в)получени от общини целеви трансф.(субс.) за капиталови р-ди</t>
  </si>
  <si>
    <t>ОБЩО ПРИХОДИ ЗА ДЪРЖАВНИ ДЕЙНОСТИ:</t>
  </si>
  <si>
    <t>V.Финансиране на дефицита /излишъка/</t>
  </si>
  <si>
    <t>Депозити и средства по сметки</t>
  </si>
  <si>
    <t>45-00</t>
  </si>
  <si>
    <t>45-01</t>
  </si>
  <si>
    <t>наличност в лв. по с/ки в края на периода /-/</t>
  </si>
  <si>
    <t>Всичко ф-не на дефицита (излишъка):</t>
  </si>
  <si>
    <t>прих. от продажба на ус., стоки и продукция</t>
  </si>
  <si>
    <t>за ползв. на детски ясли и др.по здравеоп.</t>
  </si>
  <si>
    <t>за ползв. на общеж. и др.по образованието</t>
  </si>
  <si>
    <t>Пом., дарения и др.безвъзм. пол. суми</t>
  </si>
  <si>
    <t>дарения, пом. и др.безвъзм.пол.суми от стр.</t>
  </si>
  <si>
    <t>Получ. трансфери субсидии от ЦБ (+) в т.ч.</t>
  </si>
  <si>
    <t>Всичко ф-не на дефицита (излишъка)</t>
  </si>
  <si>
    <t>а</t>
  </si>
  <si>
    <t>б</t>
  </si>
  <si>
    <t>г)държавен трансфер от преотстъпените данъци по ЗОДФЛ</t>
  </si>
  <si>
    <t>37-02</t>
  </si>
  <si>
    <t>61-02</t>
  </si>
  <si>
    <t>предоставени трансфери</t>
  </si>
  <si>
    <t>Временно съхранявани с-ва на разпореждане /нето/</t>
  </si>
  <si>
    <t>88-00</t>
  </si>
  <si>
    <t xml:space="preserve"> </t>
  </si>
  <si>
    <t>Внесен  ДДС и др. данъци в/у прод.</t>
  </si>
  <si>
    <t>данък в/у недвижимите имоти</t>
  </si>
  <si>
    <t>данък при придоб. на имущ.по дарения и възмезден начин</t>
  </si>
  <si>
    <t xml:space="preserve">за ползв. на детски градини </t>
  </si>
  <si>
    <t>31-19</t>
  </si>
  <si>
    <t>а)обща изравнителна субсидия и др.трансф.за местни дейн.</t>
  </si>
  <si>
    <t>Други данъци</t>
  </si>
  <si>
    <t>20-00</t>
  </si>
  <si>
    <t>Трансфери от предприятието за управление на дейностите по опазване на околната среда</t>
  </si>
  <si>
    <t>64-00</t>
  </si>
  <si>
    <t>64-01</t>
  </si>
  <si>
    <t>предоставени трансфери (-)</t>
  </si>
  <si>
    <t>64-02</t>
  </si>
  <si>
    <t>Задължения по финансов лизинг и търговски кредит към местни лица</t>
  </si>
  <si>
    <t>93-17</t>
  </si>
  <si>
    <t>прих. от лихви по тек.банкови сметки</t>
  </si>
  <si>
    <t>за ползване на домашен соц.патронаж и др. общински социални услуги</t>
  </si>
  <si>
    <t>за ползване на пазари, тържища, тротоари, улични платна и други</t>
  </si>
  <si>
    <t>Внесен ДДС  (-)</t>
  </si>
  <si>
    <t>Внесен д-к в/у приходите от стоп.дейн. на бюджетните предпр.(-)</t>
  </si>
  <si>
    <t>Постъпления от продажба на нефинансови активи</t>
  </si>
  <si>
    <t>постъпления от продажба на сгради</t>
  </si>
  <si>
    <t>постъпления от продажба други ДМА</t>
  </si>
  <si>
    <t>постъпления от прадажба на земя</t>
  </si>
  <si>
    <t>40-40</t>
  </si>
  <si>
    <t>40-29</t>
  </si>
  <si>
    <t>40-22</t>
  </si>
  <si>
    <t>остатък в лв. по с/ки от предход. период</t>
  </si>
  <si>
    <t>в т.ч. ПРИХОДИ ЗА ДЪРЖАВНИ Д-ТИ</t>
  </si>
  <si>
    <t xml:space="preserve">МЕСТНИ ПРИХОДИ </t>
  </si>
  <si>
    <t>ПРИХОДИ ЗА ДЪРЖАВНИ Д-ТИ</t>
  </si>
  <si>
    <t>МЕСТНИ ПРИХОДИ</t>
  </si>
  <si>
    <t>в)др.получени от общини целеви трансфери</t>
  </si>
  <si>
    <t>31-18</t>
  </si>
  <si>
    <t>приходи от други лихви</t>
  </si>
  <si>
    <t>24-19</t>
  </si>
  <si>
    <t>г) др.получени от общини целеви трансф.(субс.)  от ЦБ</t>
  </si>
  <si>
    <t>Друго финансиране (нето)</t>
  </si>
  <si>
    <t>93-00</t>
  </si>
  <si>
    <t>за притежаване на куче</t>
  </si>
  <si>
    <t>остатък в лв.равностойност  по валутни сметки от предходния период (+)</t>
  </si>
  <si>
    <t>95-02</t>
  </si>
  <si>
    <t xml:space="preserve">ЗА ПРИХОДИТЕ ПО БЮДЖЕТА  НА ОБЩИНА ЕЛЕНА КЪМ 31.12.2007 Г.   И ПРОЕКТ  НА ПРИХОДИТЕ ПО  БЮДЖЕТА ЗА 2008 Г. </t>
  </si>
  <si>
    <t>Първоначален план 2007 г.</t>
  </si>
  <si>
    <t>Уточнен план за 2007 г.</t>
  </si>
  <si>
    <t>Проект бюджет 2008 г.</t>
  </si>
  <si>
    <t>д)възстановени трансфери</t>
  </si>
  <si>
    <t>31-20</t>
  </si>
  <si>
    <t>27-17</t>
  </si>
  <si>
    <t>36-19</t>
  </si>
  <si>
    <t>36-01</t>
  </si>
  <si>
    <t>Реализирани курсови разлики от валутни операции</t>
  </si>
  <si>
    <t>01-03</t>
  </si>
  <si>
    <t>БЮДЖЕТ 2007</t>
  </si>
  <si>
    <t>ОТЧЕТ 2007</t>
  </si>
  <si>
    <t>БЮДЖЕТ 2008</t>
  </si>
  <si>
    <t>ДАНЪЧНИ ПРИХОДИ</t>
  </si>
  <si>
    <t>ДДФЛ-окончателен годишен патентен данък</t>
  </si>
  <si>
    <t>Данък в/у недвижимите имоти</t>
  </si>
  <si>
    <t>Данък върху превозните средства</t>
  </si>
  <si>
    <t>Данък при придобиване на имущество</t>
  </si>
  <si>
    <t>НЕДАНЪЧНИ ПРИХОДИ</t>
  </si>
  <si>
    <t>Приходи от доходи и собственост</t>
  </si>
  <si>
    <t>Глоби, санкции и нак.лихви</t>
  </si>
  <si>
    <t>Други данъчни приходи</t>
  </si>
  <si>
    <t>Внесен ДДС и други данъци</t>
  </si>
  <si>
    <t>Постъпления от продажби на недвижимо имущество</t>
  </si>
  <si>
    <t>Помощи и дарения</t>
  </si>
  <si>
    <t>ВИД ПРИХОД</t>
  </si>
  <si>
    <t>Всичко собствени приходи:</t>
  </si>
  <si>
    <t>Преходен остатък</t>
  </si>
  <si>
    <t>Общо приходи за местни дейности:</t>
  </si>
  <si>
    <t>ОБЩА ИЗРАВНИТЕЛНА СУБСИДИЯ</t>
  </si>
  <si>
    <t>ПРЕХОДЕН ОСТАТЪК</t>
  </si>
  <si>
    <t>ОБЩО ПРИХОДИ ЗА МЕДСТНИ ДЕЙНОСТИ</t>
  </si>
  <si>
    <t>ПРИХОДИ ЗА ДЪРЖАВНИ ДЕЙНОСТИ</t>
  </si>
  <si>
    <t>ОБЩА СУБСИДИЯ ЗА ДЪРЖАВНИ ДЕЙНОСТИ</t>
  </si>
  <si>
    <t>ПРОЕКТ 2008</t>
  </si>
  <si>
    <t>СОБСТВЕНИ ПРИХОДИ</t>
  </si>
  <si>
    <t>ОБЩО ПРИХОДИ ПО БЮДЖЕТА</t>
  </si>
  <si>
    <t>%</t>
  </si>
  <si>
    <t>ОБЩО ПРИХОДИ ПО БЮДЖЕТА НА ОБЩИНАТА ЗА 2008 ГОДИНА</t>
  </si>
  <si>
    <t>ПРИХОДИ ЗА МЕСТНИ ДЕЙНОСТИ</t>
  </si>
  <si>
    <t>ОБЩО ПРИХОДИ ЗА ДЪРЖАВНИ ДЕЙНОСТИ</t>
  </si>
  <si>
    <t>ОБЩА СУБСИДИЯ ЗА ДЪЛЖАВНИ ДЕЙНОСТ</t>
  </si>
  <si>
    <t>ОКОНЧАТЕЛЕН ГОДИШЕН (ПАТЕНТЕН) ДАНЪК</t>
  </si>
  <si>
    <t>ДАНЪК ВЪРХУ ДОХОДИТЕ НА ФИЗИЧЕСКИТЕ ЛИЦА</t>
  </si>
  <si>
    <t>Отчет към 31.12.2007г.</t>
  </si>
  <si>
    <t>Ръст проект 2008 към отчет 2007 (к4:к3)</t>
  </si>
  <si>
    <t>Ръст проект 2008 към първонач. 2007 г.       ( к4: к1)</t>
  </si>
  <si>
    <t>а)обща субсидия и др.трансфери за д.д. от ЦБ за общини</t>
  </si>
</sst>
</file>

<file path=xl/styles.xml><?xml version="1.0" encoding="utf-8"?>
<styleSheet xmlns="http://schemas.openxmlformats.org/spreadsheetml/2006/main">
  <numFmts count="2">
    <numFmt numFmtId="44" formatCode="_-* #,##0.00\ &quot;лв&quot;_-;\-* #,##0.00\ &quot;лв&quot;_-;_-* &quot;-&quot;??\ &quot;лв&quot;_-;_-@_-"/>
    <numFmt numFmtId="168" formatCode="0.0"/>
  </numFmts>
  <fonts count="7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justify"/>
    </xf>
    <xf numFmtId="0" fontId="0" fillId="0" borderId="1" xfId="0" applyBorder="1" applyAlignment="1">
      <alignment vertical="justify" wrapText="1"/>
    </xf>
    <xf numFmtId="0" fontId="4" fillId="0" borderId="1" xfId="0" applyFont="1" applyBorder="1" applyAlignment="1">
      <alignment vertical="justify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vertical="justify"/>
    </xf>
    <xf numFmtId="0" fontId="0" fillId="0" borderId="1" xfId="0" applyBorder="1" applyAlignment="1">
      <alignment horizontal="center" vertical="justify" wrapText="1"/>
    </xf>
    <xf numFmtId="0" fontId="4" fillId="0" borderId="0" xfId="0" applyFont="1"/>
    <xf numFmtId="0" fontId="3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NumberFormat="1" applyFont="1" applyBorder="1"/>
    <xf numFmtId="2" fontId="0" fillId="0" borderId="1" xfId="0" applyNumberFormat="1" applyBorder="1"/>
    <xf numFmtId="2" fontId="3" fillId="0" borderId="1" xfId="0" applyNumberFormat="1" applyFont="1" applyBorder="1"/>
    <xf numFmtId="0" fontId="0" fillId="0" borderId="2" xfId="0" applyBorder="1" applyAlignment="1">
      <alignment vertical="justify" wrapText="1"/>
    </xf>
    <xf numFmtId="0" fontId="0" fillId="0" borderId="2" xfId="0" applyBorder="1" applyAlignment="1">
      <alignment horizontal="center" vertical="justify" wrapText="1"/>
    </xf>
    <xf numFmtId="0" fontId="0" fillId="0" borderId="3" xfId="0" applyBorder="1"/>
    <xf numFmtId="0" fontId="3" fillId="0" borderId="3" xfId="0" applyFont="1" applyBorder="1"/>
    <xf numFmtId="0" fontId="0" fillId="0" borderId="1" xfId="0" applyFill="1" applyBorder="1" applyAlignment="1">
      <alignment horizontal="center" vertical="justify"/>
    </xf>
    <xf numFmtId="0" fontId="3" fillId="0" borderId="1" xfId="0" applyFont="1" applyFill="1" applyBorder="1"/>
    <xf numFmtId="0" fontId="0" fillId="0" borderId="3" xfId="0" applyFill="1" applyBorder="1" applyAlignment="1">
      <alignment horizontal="center" vertical="justify"/>
    </xf>
    <xf numFmtId="0" fontId="0" fillId="0" borderId="3" xfId="0" applyBorder="1" applyAlignment="1">
      <alignment horizontal="center"/>
    </xf>
    <xf numFmtId="0" fontId="3" fillId="0" borderId="1" xfId="0" applyFont="1" applyFill="1" applyBorder="1" applyAlignment="1">
      <alignment horizontal="center" vertical="justify"/>
    </xf>
    <xf numFmtId="2" fontId="2" fillId="0" borderId="3" xfId="0" applyNumberFormat="1" applyFont="1" applyFill="1" applyBorder="1"/>
    <xf numFmtId="2" fontId="2" fillId="0" borderId="1" xfId="0" applyNumberFormat="1" applyFont="1" applyBorder="1"/>
    <xf numFmtId="0" fontId="5" fillId="0" borderId="1" xfId="0" applyFont="1" applyBorder="1"/>
    <xf numFmtId="49" fontId="5" fillId="0" borderId="2" xfId="0" applyNumberFormat="1" applyFont="1" applyBorder="1" applyAlignment="1">
      <alignment horizontal="center"/>
    </xf>
    <xf numFmtId="0" fontId="0" fillId="0" borderId="1" xfId="0" applyFill="1" applyBorder="1"/>
    <xf numFmtId="0" fontId="5" fillId="0" borderId="1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0" fillId="2" borderId="1" xfId="0" applyFill="1" applyBorder="1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44" fontId="0" fillId="0" borderId="2" xfId="1" applyFont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right"/>
    </xf>
    <xf numFmtId="168" fontId="0" fillId="0" borderId="3" xfId="0" applyNumberFormat="1" applyBorder="1"/>
    <xf numFmtId="168" fontId="3" fillId="0" borderId="3" xfId="0" applyNumberFormat="1" applyFont="1" applyFill="1" applyBorder="1"/>
    <xf numFmtId="168" fontId="2" fillId="0" borderId="3" xfId="0" applyNumberFormat="1" applyFont="1" applyFill="1" applyBorder="1"/>
    <xf numFmtId="168" fontId="3" fillId="0" borderId="1" xfId="0" applyNumberFormat="1" applyFont="1" applyBorder="1"/>
    <xf numFmtId="168" fontId="0" fillId="0" borderId="1" xfId="0" applyNumberFormat="1" applyBorder="1"/>
    <xf numFmtId="0" fontId="0" fillId="2" borderId="2" xfId="0" applyFill="1" applyBorder="1"/>
    <xf numFmtId="1" fontId="3" fillId="0" borderId="1" xfId="0" applyNumberFormat="1" applyFont="1" applyBorder="1" applyAlignment="1">
      <alignment horizontal="right"/>
    </xf>
    <xf numFmtId="0" fontId="0" fillId="0" borderId="0" xfId="0" applyAlignment="1">
      <alignment wrapText="1"/>
    </xf>
    <xf numFmtId="168" fontId="3" fillId="0" borderId="0" xfId="0" applyNumberFormat="1" applyFont="1"/>
    <xf numFmtId="0" fontId="3" fillId="0" borderId="0" xfId="0" applyFont="1" applyAlignment="1">
      <alignment wrapText="1"/>
    </xf>
    <xf numFmtId="2" fontId="0" fillId="0" borderId="0" xfId="0" applyNumberFormat="1"/>
    <xf numFmtId="168" fontId="0" fillId="0" borderId="0" xfId="0" applyNumberFormat="1"/>
    <xf numFmtId="0" fontId="2" fillId="0" borderId="1" xfId="0" applyFont="1" applyFill="1" applyBorder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9"/>
                <c:pt idx="0">
                  <c:v>обща допълв. субсидия</c:v>
                </c:pt>
                <c:pt idx="1">
                  <c:v>държ.трансф. по ЗОДФЛ</c:v>
                </c:pt>
                <c:pt idx="2">
                  <c:v>целева за КР  д.д-ти</c:v>
                </c:pt>
                <c:pt idx="3">
                  <c:v>преход. ост. д.д-ти</c:v>
                </c:pt>
                <c:pt idx="4">
                  <c:v>данъчни прих.</c:v>
                </c:pt>
                <c:pt idx="5">
                  <c:v>неданъчни прих.</c:v>
                </c:pt>
                <c:pt idx="6">
                  <c:v>обща изравнит.субс.</c:v>
                </c:pt>
                <c:pt idx="7">
                  <c:v>целева за КР  общ.д-ти </c:v>
                </c:pt>
                <c:pt idx="8">
                  <c:v>прех.ост.- общ.д-ти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9"/>
                <c:pt idx="0">
                  <c:v>1302400</c:v>
                </c:pt>
                <c:pt idx="1">
                  <c:v>533500</c:v>
                </c:pt>
                <c:pt idx="2">
                  <c:v>151200</c:v>
                </c:pt>
                <c:pt idx="3">
                  <c:v>80294</c:v>
                </c:pt>
                <c:pt idx="4">
                  <c:v>148450</c:v>
                </c:pt>
                <c:pt idx="5">
                  <c:v>542368</c:v>
                </c:pt>
                <c:pt idx="6">
                  <c:v>88700</c:v>
                </c:pt>
                <c:pt idx="7">
                  <c:v>100800</c:v>
                </c:pt>
                <c:pt idx="8">
                  <c:v>36216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9"/>
                <c:pt idx="0">
                  <c:v>обща допълв. субсидия</c:v>
                </c:pt>
                <c:pt idx="1">
                  <c:v>държ.трансф. по ЗОДФЛ</c:v>
                </c:pt>
                <c:pt idx="2">
                  <c:v>целева за КР  д.д-ти</c:v>
                </c:pt>
                <c:pt idx="3">
                  <c:v>преход. ост. д.д-ти</c:v>
                </c:pt>
                <c:pt idx="4">
                  <c:v>данъчни прих.</c:v>
                </c:pt>
                <c:pt idx="5">
                  <c:v>неданъчни прих.</c:v>
                </c:pt>
                <c:pt idx="6">
                  <c:v>обща изравнит.субс.</c:v>
                </c:pt>
                <c:pt idx="7">
                  <c:v>целева за КР  общ.д-ти </c:v>
                </c:pt>
                <c:pt idx="8">
                  <c:v>прех.ост.- общ.д-ти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9"/>
                <c:pt idx="0">
                  <c:v>1302400</c:v>
                </c:pt>
                <c:pt idx="1">
                  <c:v>533500</c:v>
                </c:pt>
                <c:pt idx="2">
                  <c:v>151200</c:v>
                </c:pt>
                <c:pt idx="3">
                  <c:v>80294</c:v>
                </c:pt>
                <c:pt idx="4">
                  <c:v>148450</c:v>
                </c:pt>
                <c:pt idx="5">
                  <c:v>542368</c:v>
                </c:pt>
                <c:pt idx="6">
                  <c:v>88700</c:v>
                </c:pt>
                <c:pt idx="7">
                  <c:v>100800</c:v>
                </c:pt>
                <c:pt idx="8">
                  <c:v>36216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9"/>
                <c:pt idx="0">
                  <c:v>обща допълв. субсидия</c:v>
                </c:pt>
                <c:pt idx="1">
                  <c:v>държ.трансф. по ЗОДФЛ</c:v>
                </c:pt>
                <c:pt idx="2">
                  <c:v>целева за КР  д.д-ти</c:v>
                </c:pt>
                <c:pt idx="3">
                  <c:v>преход. ост. д.д-ти</c:v>
                </c:pt>
                <c:pt idx="4">
                  <c:v>данъчни прих.</c:v>
                </c:pt>
                <c:pt idx="5">
                  <c:v>неданъчни прих.</c:v>
                </c:pt>
                <c:pt idx="6">
                  <c:v>обща изравнит.субс.</c:v>
                </c:pt>
                <c:pt idx="7">
                  <c:v>целева за КР  общ.д-ти </c:v>
                </c:pt>
                <c:pt idx="8">
                  <c:v>прех.ост.- общ.д-ти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9"/>
                <c:pt idx="0">
                  <c:v>1302400</c:v>
                </c:pt>
                <c:pt idx="1">
                  <c:v>533500</c:v>
                </c:pt>
                <c:pt idx="2">
                  <c:v>151200</c:v>
                </c:pt>
                <c:pt idx="3">
                  <c:v>80294</c:v>
                </c:pt>
                <c:pt idx="4">
                  <c:v>148450</c:v>
                </c:pt>
                <c:pt idx="5">
                  <c:v>542368</c:v>
                </c:pt>
                <c:pt idx="6">
                  <c:v>88700</c:v>
                </c:pt>
                <c:pt idx="7">
                  <c:v>100800</c:v>
                </c:pt>
                <c:pt idx="8">
                  <c:v>36216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9"/>
                <c:pt idx="0">
                  <c:v>обща допълв. субсидия</c:v>
                </c:pt>
                <c:pt idx="1">
                  <c:v>държ.трансф. по ЗОДФЛ</c:v>
                </c:pt>
                <c:pt idx="2">
                  <c:v>целева за КР  д.д-ти</c:v>
                </c:pt>
                <c:pt idx="3">
                  <c:v>преход. ост. д.д-ти</c:v>
                </c:pt>
                <c:pt idx="4">
                  <c:v>данъчни прих.</c:v>
                </c:pt>
                <c:pt idx="5">
                  <c:v>неданъчни прих.</c:v>
                </c:pt>
                <c:pt idx="6">
                  <c:v>обща изравнит.субс.</c:v>
                </c:pt>
                <c:pt idx="7">
                  <c:v>целева за КР  общ.д-ти </c:v>
                </c:pt>
                <c:pt idx="8">
                  <c:v>прех.ост.- общ.д-ти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9"/>
                <c:pt idx="0">
                  <c:v>1302400</c:v>
                </c:pt>
                <c:pt idx="1">
                  <c:v>533500</c:v>
                </c:pt>
                <c:pt idx="2">
                  <c:v>151200</c:v>
                </c:pt>
                <c:pt idx="3">
                  <c:v>80294</c:v>
                </c:pt>
                <c:pt idx="4">
                  <c:v>148450</c:v>
                </c:pt>
                <c:pt idx="5">
                  <c:v>542368</c:v>
                </c:pt>
                <c:pt idx="6">
                  <c:v>88700</c:v>
                </c:pt>
                <c:pt idx="7">
                  <c:v>100800</c:v>
                </c:pt>
                <c:pt idx="8">
                  <c:v>36216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bg-BG"/>
  <c:chart>
    <c:plotArea>
      <c:layout/>
      <c:pieChart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групи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2"/>
                <c:pt idx="0">
                  <c:v>държавни приходи</c:v>
                </c:pt>
                <c:pt idx="1">
                  <c:v>общински приходи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2"/>
                <c:pt idx="0">
                  <c:v>2067394</c:v>
                </c:pt>
                <c:pt idx="1">
                  <c:v>916534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6" l="0.74803149606299213" r="0.74803149606299213" t="0.98425196850393704" header="0.51181102362204722" footer="0.51181102362204722"/>
    <c:pageSetup paperSize="9"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bg-BG"/>
  <c:chart>
    <c:plotArea>
      <c:layout/>
      <c:pieChart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групи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2"/>
                <c:pt idx="0">
                  <c:v>държавни приходи</c:v>
                </c:pt>
                <c:pt idx="1">
                  <c:v>общински приходи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2"/>
                <c:pt idx="0">
                  <c:v>2067394</c:v>
                </c:pt>
                <c:pt idx="1">
                  <c:v>916534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6" l="0.74803149606299213" r="0.74803149606299213" t="0.98425196850393704" header="0.51181102362204722" footer="0.51181102362204722"/>
    <c:pageSetup paperSize="9"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bg-BG"/>
  <c:chart>
    <c:plotArea>
      <c:layout/>
      <c:pieChart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групи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2"/>
                <c:pt idx="0">
                  <c:v>държавни приходи</c:v>
                </c:pt>
                <c:pt idx="1">
                  <c:v>общински приходи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2"/>
                <c:pt idx="0">
                  <c:v>2067394</c:v>
                </c:pt>
                <c:pt idx="1">
                  <c:v>916534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6" l="0.74803149606299213" r="0.74803149606299213" t="0.98425196850393704" header="0.51181102362204722" footer="0.51181102362204722"/>
    <c:pageSetup paperSize="9"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bg-BG"/>
  <c:chart>
    <c:plotArea>
      <c:layout/>
      <c:pieChart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групи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2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2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2"/>
                <c:pt idx="0">
                  <c:v>държавни приходи</c:v>
                </c:pt>
                <c:pt idx="1">
                  <c:v>общински приходи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2"/>
                <c:pt idx="0">
                  <c:v>2067394</c:v>
                </c:pt>
                <c:pt idx="1">
                  <c:v>916534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6" l="0.74803149606299213" r="0.74803149606299213" t="0.98425196850393704" header="0.51181102362204722" footer="0.51181102362204722"/>
    <c:pageSetup paperSize="9"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9"/>
                <c:pt idx="0">
                  <c:v>обща допълв. субсидия</c:v>
                </c:pt>
                <c:pt idx="1">
                  <c:v>държ.трансф. по ЗОДФЛ</c:v>
                </c:pt>
                <c:pt idx="2">
                  <c:v>целева за КР  д.д-ти</c:v>
                </c:pt>
                <c:pt idx="3">
                  <c:v>преход. ост. д.д-ти</c:v>
                </c:pt>
                <c:pt idx="4">
                  <c:v>данъчни прих.</c:v>
                </c:pt>
                <c:pt idx="5">
                  <c:v>неданъчни прих.</c:v>
                </c:pt>
                <c:pt idx="6">
                  <c:v>обща изравнит.субс.</c:v>
                </c:pt>
                <c:pt idx="7">
                  <c:v>целева за КР  общ.д-ти </c:v>
                </c:pt>
                <c:pt idx="8">
                  <c:v>прех.ост.- общ.д-ти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9"/>
                <c:pt idx="0">
                  <c:v>1302400</c:v>
                </c:pt>
                <c:pt idx="1">
                  <c:v>533500</c:v>
                </c:pt>
                <c:pt idx="2">
                  <c:v>151200</c:v>
                </c:pt>
                <c:pt idx="3">
                  <c:v>80294</c:v>
                </c:pt>
                <c:pt idx="4">
                  <c:v>148450</c:v>
                </c:pt>
                <c:pt idx="5">
                  <c:v>542368</c:v>
                </c:pt>
                <c:pt idx="6">
                  <c:v>88700</c:v>
                </c:pt>
                <c:pt idx="7">
                  <c:v>100800</c:v>
                </c:pt>
                <c:pt idx="8">
                  <c:v>36216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5.1100000000000003" l="0.75" r="0.75" t="1" header="0.5" footer="0.5"/>
    <c:pageSetup paperSize="9"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видове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#REF!</c:f>
              <c:strCache>
                <c:ptCount val="9"/>
                <c:pt idx="0">
                  <c:v>обща допълв. субсидия</c:v>
                </c:pt>
                <c:pt idx="1">
                  <c:v>държ.трансф. по ЗОДФЛ</c:v>
                </c:pt>
                <c:pt idx="2">
                  <c:v>целева за КР  д.д-ти</c:v>
                </c:pt>
                <c:pt idx="3">
                  <c:v>преход. ост. д.д-ти</c:v>
                </c:pt>
                <c:pt idx="4">
                  <c:v>данъчни прих.</c:v>
                </c:pt>
                <c:pt idx="5">
                  <c:v>неданъчни прих.</c:v>
                </c:pt>
                <c:pt idx="6">
                  <c:v>обща изравнит.субс.</c:v>
                </c:pt>
                <c:pt idx="7">
                  <c:v>целева за КР  общ.д-ти </c:v>
                </c:pt>
                <c:pt idx="8">
                  <c:v>прех.ост.- общ.д-ти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9"/>
                <c:pt idx="0">
                  <c:v>1302400</c:v>
                </c:pt>
                <c:pt idx="1">
                  <c:v>533500</c:v>
                </c:pt>
                <c:pt idx="2">
                  <c:v>151200</c:v>
                </c:pt>
                <c:pt idx="3">
                  <c:v>80294</c:v>
                </c:pt>
                <c:pt idx="4">
                  <c:v>148450</c:v>
                </c:pt>
                <c:pt idx="5">
                  <c:v>542368</c:v>
                </c:pt>
                <c:pt idx="6">
                  <c:v>88700</c:v>
                </c:pt>
                <c:pt idx="7">
                  <c:v>100800</c:v>
                </c:pt>
                <c:pt idx="8">
                  <c:v>36216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ПРОЕКТ 2004 видове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dLblPos val="bestFit"/>
              <c:showCatName val="1"/>
              <c:showPercent val="1"/>
            </c:dLbl>
            <c:dLbl>
              <c:idx val="1"/>
              <c:dLblPos val="bestFit"/>
              <c:showCatName val="1"/>
              <c:showPercent val="1"/>
            </c:dLbl>
            <c:dLbl>
              <c:idx val="2"/>
              <c:dLblPos val="bestFit"/>
              <c:showCatName val="1"/>
              <c:showPercent val="1"/>
            </c:dLbl>
            <c:dLbl>
              <c:idx val="3"/>
              <c:dLblPos val="bestFit"/>
              <c:showCatName val="1"/>
              <c:showPercent val="1"/>
            </c:dLbl>
            <c:dLbl>
              <c:idx val="4"/>
              <c:dLblPos val="bestFit"/>
              <c:showCatName val="1"/>
              <c:showPercent val="1"/>
            </c:dLbl>
            <c:dLbl>
              <c:idx val="5"/>
              <c:dLblPos val="bestFit"/>
              <c:showCatName val="1"/>
              <c:showPercent val="1"/>
            </c:dLbl>
            <c:dLbl>
              <c:idx val="6"/>
              <c:dLblPos val="bestFit"/>
              <c:showCatName val="1"/>
              <c:showPercent val="1"/>
            </c:dLbl>
            <c:dLbl>
              <c:idx val="7"/>
              <c:dLblPos val="bestFit"/>
              <c:showCatName val="1"/>
              <c:showPercent val="1"/>
            </c:dLbl>
            <c:dLbl>
              <c:idx val="8"/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#REF!</c:f>
              <c:strCache>
                <c:ptCount val="9"/>
                <c:pt idx="0">
                  <c:v>обща допълв. субсидия</c:v>
                </c:pt>
                <c:pt idx="1">
                  <c:v>държ.трансф. по ЗОДФЛ</c:v>
                </c:pt>
                <c:pt idx="2">
                  <c:v>целева за КР  д.д-ти</c:v>
                </c:pt>
                <c:pt idx="3">
                  <c:v>преход. ост. д.д-ти</c:v>
                </c:pt>
                <c:pt idx="4">
                  <c:v>данъчни прих.</c:v>
                </c:pt>
                <c:pt idx="5">
                  <c:v>неданъчни прих.</c:v>
                </c:pt>
                <c:pt idx="6">
                  <c:v>обща изравнит.субс.</c:v>
                </c:pt>
                <c:pt idx="7">
                  <c:v>целева за КР  общ.д-ти </c:v>
                </c:pt>
                <c:pt idx="8">
                  <c:v>прех.ост.- общ.д-ти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9"/>
                <c:pt idx="0">
                  <c:v>1302400</c:v>
                </c:pt>
                <c:pt idx="1">
                  <c:v>533500</c:v>
                </c:pt>
                <c:pt idx="2">
                  <c:v>151200</c:v>
                </c:pt>
                <c:pt idx="3">
                  <c:v>80294</c:v>
                </c:pt>
                <c:pt idx="4">
                  <c:v>148450</c:v>
                </c:pt>
                <c:pt idx="5">
                  <c:v>542368</c:v>
                </c:pt>
                <c:pt idx="6">
                  <c:v>88700</c:v>
                </c:pt>
                <c:pt idx="7">
                  <c:v>100800</c:v>
                </c:pt>
                <c:pt idx="8">
                  <c:v>36216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5.1100000000000003" l="0.75" r="0.75" t="1" header="0.5" footer="0.5"/>
    <c:pageSetup paperSize="9"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ПРОЕКТ 2004 видове приходи</a:t>
            </a:r>
          </a:p>
        </c:rich>
      </c:tx>
      <c:spPr>
        <a:noFill/>
        <a:ln w="25400">
          <a:noFill/>
        </a:ln>
      </c:spPr>
    </c:title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#REF!</c:f>
              <c:strCache>
                <c:ptCount val="9"/>
                <c:pt idx="0">
                  <c:v>обща допълв. субсидия</c:v>
                </c:pt>
                <c:pt idx="1">
                  <c:v>държ.трансф. по ЗОДФЛ</c:v>
                </c:pt>
                <c:pt idx="2">
                  <c:v>целева за КР  д.д-ти</c:v>
                </c:pt>
                <c:pt idx="3">
                  <c:v>преход. ост. д.д-ти</c:v>
                </c:pt>
                <c:pt idx="4">
                  <c:v>данъчни прих.</c:v>
                </c:pt>
                <c:pt idx="5">
                  <c:v>неданъчни прих.</c:v>
                </c:pt>
                <c:pt idx="6">
                  <c:v>обща изравнит.субс.</c:v>
                </c:pt>
                <c:pt idx="7">
                  <c:v>целева за КР  общ.д-ти </c:v>
                </c:pt>
                <c:pt idx="8">
                  <c:v>прех.ост.- общ.д-ти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9"/>
                <c:pt idx="0">
                  <c:v>1302400</c:v>
                </c:pt>
                <c:pt idx="1">
                  <c:v>533500</c:v>
                </c:pt>
                <c:pt idx="2">
                  <c:v>151200</c:v>
                </c:pt>
                <c:pt idx="3">
                  <c:v>80294</c:v>
                </c:pt>
                <c:pt idx="4">
                  <c:v>148450</c:v>
                </c:pt>
                <c:pt idx="5">
                  <c:v>542368</c:v>
                </c:pt>
                <c:pt idx="6">
                  <c:v>88700</c:v>
                </c:pt>
                <c:pt idx="7">
                  <c:v>100800</c:v>
                </c:pt>
                <c:pt idx="8">
                  <c:v>36216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plotArea>
      <c:layout>
        <c:manualLayout>
          <c:layoutTarget val="inner"/>
          <c:xMode val="edge"/>
          <c:yMode val="edge"/>
          <c:x val="0.31920947984181874"/>
          <c:y val="0.16441477603897461"/>
          <c:w val="0.35593269433689523"/>
          <c:h val="0.56756881591536434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0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Mode val="edge"/>
                  <c:yMode val="edge"/>
                  <c:x val="0.71469025132725783"/>
                  <c:y val="0.45270369840868352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Mode val="edge"/>
                  <c:yMode val="edge"/>
                  <c:x val="0.17231662186151275"/>
                  <c:y val="9.9099317064587439E-2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Mode val="edge"/>
                  <c:yMode val="edge"/>
                  <c:x val="0.47457692578252697"/>
                  <c:y val="0"/>
                </c:manualLayout>
              </c:layout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5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Sheet3!$A$3:$A$4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Sheet3!$B$3:$B$4</c:f>
              <c:numCache>
                <c:formatCode>General</c:formatCode>
                <c:ptCount val="2"/>
                <c:pt idx="0">
                  <c:v>3120925</c:v>
                </c:pt>
                <c:pt idx="1">
                  <c:v>124433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10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Sheet3!$A$3:$A$4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Sheet3!$C$3:$C$4</c:f>
              <c:numCache>
                <c:formatCode>0.00</c:formatCode>
                <c:ptCount val="2"/>
                <c:pt idx="0" formatCode="0.0">
                  <c:v>96.165815913067206</c:v>
                </c:pt>
                <c:pt idx="1">
                  <c:v>3.8341840869327819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9774038574271957E-2"/>
          <c:y val="0.70495650548217881"/>
          <c:w val="0.32344677382201986"/>
          <c:h val="0.2882889223697088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plotArea>
      <c:layout>
        <c:manualLayout>
          <c:layoutTarget val="inner"/>
          <c:xMode val="edge"/>
          <c:yMode val="edge"/>
          <c:x val="0.20449438202247192"/>
          <c:y val="6.4690026954177901E-2"/>
          <c:w val="0.38314606741573032"/>
          <c:h val="0.91913746630727766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Mode val="edge"/>
                  <c:yMode val="edge"/>
                  <c:x val="0.59213483146067414"/>
                  <c:y val="0.1913746630727762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1"/>
              <c:layout>
                <c:manualLayout>
                  <c:xMode val="edge"/>
                  <c:yMode val="edge"/>
                  <c:x val="5.6179775280898875E-2"/>
                  <c:y val="0.7412398921832884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2"/>
              <c:layout>
                <c:manualLayout>
                  <c:xMode val="edge"/>
                  <c:yMode val="edge"/>
                  <c:x val="5.2808988764044947E-2"/>
                  <c:y val="0.2398921832884096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3"/>
              <c:layout>
                <c:manualLayout>
                  <c:xMode val="edge"/>
                  <c:yMode val="edge"/>
                  <c:x val="6.1797752808988762E-2"/>
                  <c:y val="1.886792452830188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1"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Sheet3!$A$30:$A$33</c:f>
              <c:strCache>
                <c:ptCount val="4"/>
                <c:pt idx="0">
                  <c:v>ОБЩА СУБСИДИЯ ЗА ДЪРЖАВНИ ДЕЙНОСТИ</c:v>
                </c:pt>
                <c:pt idx="1">
                  <c:v>ОБЩА ИЗРАВНИТЕЛНА СУБСИДИЯ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Sheet3!$B$30:$B$33</c:f>
              <c:numCache>
                <c:formatCode>General</c:formatCode>
                <c:ptCount val="4"/>
                <c:pt idx="0">
                  <c:v>3120693</c:v>
                </c:pt>
                <c:pt idx="1">
                  <c:v>579700</c:v>
                </c:pt>
                <c:pt idx="2">
                  <c:v>1045542</c:v>
                </c:pt>
                <c:pt idx="3">
                  <c:v>448946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Sheet3!$A$30:$A$33</c:f>
              <c:strCache>
                <c:ptCount val="4"/>
                <c:pt idx="0">
                  <c:v>ОБЩА СУБСИДИЯ ЗА ДЪРЖАВНИ ДЕЙНОСТИ</c:v>
                </c:pt>
                <c:pt idx="1">
                  <c:v>ОБЩА ИЗРАВНИТЕЛНА СУБСИДИЯ</c:v>
                </c:pt>
                <c:pt idx="2">
                  <c:v>СОБСТВЕНИ ПРИХОДИ</c:v>
                </c:pt>
                <c:pt idx="3">
                  <c:v>ПРЕХОДЕН ОСТАТЪК</c:v>
                </c:pt>
              </c:strCache>
            </c:strRef>
          </c:cat>
          <c:val>
            <c:numRef>
              <c:f>Sheet3!$C$30:$C$33</c:f>
              <c:numCache>
                <c:formatCode>0.0</c:formatCode>
                <c:ptCount val="4"/>
                <c:pt idx="1">
                  <c:v>11.15906216138541</c:v>
                </c:pt>
                <c:pt idx="2">
                  <c:v>20.126389805656761</c:v>
                </c:pt>
                <c:pt idx="3">
                  <c:v>8.642084390383534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14606741573034"/>
          <c:y val="7.8167115902964962E-2"/>
          <c:w val="0.21123595505617979"/>
          <c:h val="0.8517520215633422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view3D>
      <c:rotY val="10"/>
      <c:perspective val="0"/>
    </c:view3D>
    <c:plotArea>
      <c:layout>
        <c:manualLayout>
          <c:layoutTarget val="inner"/>
          <c:xMode val="edge"/>
          <c:yMode val="edge"/>
          <c:x val="9.1172278607401111E-2"/>
          <c:y val="0.31325301204819278"/>
          <c:w val="0.58321314728226425"/>
          <c:h val="0.4819277108433734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0.13817391366579482"/>
                  <c:y val="-0.2690876893400372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1.8606959106370415E-2"/>
                  <c:y val="6.3559434588748645E-2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3.1656778637558954E-2"/>
                  <c:y val="-0.11395598140593872"/>
                </c:manualLayout>
              </c:layout>
              <c:tx>
                <c:rich>
                  <a:bodyPr/>
                  <a:lstStyle/>
                  <a:p>
                    <a:pPr>
                      <a:defRPr sz="12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/>
                      <a:t>ПРЕХОДЕН ОСТАТЪК
16,7%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Sheet2!$A$109:$A$111</c:f>
              <c:strCache>
                <c:ptCount val="3"/>
                <c:pt idx="0">
                  <c:v>ОБЩА ИЗРАВНИТЕЛНА СУБСИДИЯ</c:v>
                </c:pt>
                <c:pt idx="1">
                  <c:v>СОБСТВЕНИ ПРИХОДИ</c:v>
                </c:pt>
                <c:pt idx="2">
                  <c:v>ПРЕХОДЕН ОСТАТЪК</c:v>
                </c:pt>
              </c:strCache>
            </c:strRef>
          </c:cat>
          <c:val>
            <c:numRef>
              <c:f>Sheet2!$B$109:$B$111</c:f>
              <c:numCache>
                <c:formatCode>General</c:formatCode>
                <c:ptCount val="3"/>
                <c:pt idx="0">
                  <c:v>579700</c:v>
                </c:pt>
                <c:pt idx="1">
                  <c:v>1045542</c:v>
                </c:pt>
                <c:pt idx="2">
                  <c:v>324513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Sheet2!$A$109:$A$111</c:f>
              <c:strCache>
                <c:ptCount val="3"/>
                <c:pt idx="0">
                  <c:v>ОБЩА ИЗРАВНИТЕЛНА СУБСИДИЯ</c:v>
                </c:pt>
                <c:pt idx="1">
                  <c:v>СОБСТВЕНИ ПРИХОДИ</c:v>
                </c:pt>
                <c:pt idx="2">
                  <c:v>ПРЕХОДЕН ОСТАТЪК</c:v>
                </c:pt>
              </c:strCache>
            </c:strRef>
          </c:cat>
          <c:val>
            <c:numRef>
              <c:f>Sheet2!$C$109:$C$111</c:f>
              <c:numCache>
                <c:formatCode>0.0</c:formatCode>
                <c:ptCount val="3"/>
                <c:pt idx="0">
                  <c:v>29.731940679726428</c:v>
                </c:pt>
                <c:pt idx="1">
                  <c:v>53.624275870558101</c:v>
                </c:pt>
                <c:pt idx="2">
                  <c:v>16.643783449715478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</c:dPt>
          <c:cat>
            <c:strRef>
              <c:f>Sheet2!$A$109:$A$111</c:f>
              <c:strCache>
                <c:ptCount val="3"/>
                <c:pt idx="0">
                  <c:v>ОБЩА ИЗРАВНИТЕЛНА СУБСИДИЯ</c:v>
                </c:pt>
                <c:pt idx="1">
                  <c:v>СОБСТВЕНИ ПРИХОДИ</c:v>
                </c:pt>
                <c:pt idx="2">
                  <c:v>ПРЕХОДЕН ОСТАТЪК</c:v>
                </c:pt>
              </c:strCache>
            </c:strRef>
          </c:cat>
          <c:val>
            <c:numRef>
              <c:f>Sheet2!$D$109:$D$111</c:f>
              <c:numCache>
                <c:formatCode>General</c:formatCode>
                <c:ptCount val="3"/>
              </c:numCache>
            </c:numRef>
          </c:val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Sheet2!$A$109:$A$111</c:f>
              <c:strCache>
                <c:ptCount val="3"/>
                <c:pt idx="0">
                  <c:v>ОБЩА ИЗРАВНИТЕЛНА СУБСИДИЯ</c:v>
                </c:pt>
                <c:pt idx="1">
                  <c:v>СОБСТВЕНИ ПРИХОДИ</c:v>
                </c:pt>
                <c:pt idx="2">
                  <c:v>ПРЕХОДЕН ОСТАТЪК</c:v>
                </c:pt>
              </c:strCache>
            </c:strRef>
          </c:cat>
          <c:val>
            <c:numRef>
              <c:f>Sheet2!$E$109:$E$111</c:f>
              <c:numCache>
                <c:formatCode>General</c:formatCode>
                <c:ptCount val="3"/>
              </c:numCache>
            </c:numRef>
          </c:val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Sheet2!$A$109:$A$111</c:f>
              <c:strCache>
                <c:ptCount val="3"/>
                <c:pt idx="0">
                  <c:v>ОБЩА ИЗРАВНИТЕЛНА СУБСИДИЯ</c:v>
                </c:pt>
                <c:pt idx="1">
                  <c:v>СОБСТВЕНИ ПРИХОДИ</c:v>
                </c:pt>
                <c:pt idx="2">
                  <c:v>ПРЕХОДЕН ОСТАТЪК</c:v>
                </c:pt>
              </c:strCache>
            </c:strRef>
          </c:cat>
          <c:val>
            <c:numRef>
              <c:f>Sheet2!$F$109:$F$111</c:f>
              <c:numCache>
                <c:formatCode>General</c:formatCode>
                <c:ptCount val="3"/>
              </c:numCache>
            </c:numRef>
          </c:val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Sheet2!$A$109:$A$111</c:f>
              <c:strCache>
                <c:ptCount val="3"/>
                <c:pt idx="0">
                  <c:v>ОБЩА ИЗРАВНИТЕЛНА СУБСИДИЯ</c:v>
                </c:pt>
                <c:pt idx="1">
                  <c:v>СОБСТВЕНИ ПРИХОДИ</c:v>
                </c:pt>
                <c:pt idx="2">
                  <c:v>ПРЕХОДЕН ОСТАТЪК</c:v>
                </c:pt>
              </c:strCache>
            </c:strRef>
          </c:cat>
          <c:val>
            <c:numRef>
              <c:f>Sheet2!$G$109:$G$111</c:f>
              <c:numCache>
                <c:formatCode>General</c:formatCode>
                <c:ptCount val="3"/>
              </c:numCache>
            </c:numRef>
          </c:val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Sheet2!$A$109:$A$111</c:f>
              <c:strCache>
                <c:ptCount val="3"/>
                <c:pt idx="0">
                  <c:v>ОБЩА ИЗРАВНИТЕЛНА СУБСИДИЯ</c:v>
                </c:pt>
                <c:pt idx="1">
                  <c:v>СОБСТВЕНИ ПРИХОДИ</c:v>
                </c:pt>
                <c:pt idx="2">
                  <c:v>ПРЕХОДЕН ОСТАТЪК</c:v>
                </c:pt>
              </c:strCache>
            </c:strRef>
          </c:cat>
          <c:val>
            <c:numRef>
              <c:f>Sheet2!$H$109:$H$111</c:f>
              <c:numCache>
                <c:formatCode>General</c:formatCode>
                <c:ptCount val="3"/>
              </c:numCache>
            </c:numRef>
          </c:val>
        </c:ser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411052547155212"/>
          <c:y val="0.22590361445783133"/>
          <c:w val="0.23010146505677423"/>
          <c:h val="0.6295180722891565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plotArea>
      <c:layout>
        <c:manualLayout>
          <c:layoutTarget val="inner"/>
          <c:xMode val="edge"/>
          <c:yMode val="edge"/>
          <c:x val="0.3828125"/>
          <c:y val="5.11945819067482E-2"/>
          <c:w val="0.5022321428571429"/>
          <c:h val="0.76791872860122301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6.1829771278590464E-3"/>
                  <c:y val="0.21080315615880538"/>
                </c:manualLayout>
              </c:layout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-0.20962785901762279"/>
                  <c:y val="-8.48270189197744E-2"/>
                </c:manualLayout>
              </c:layout>
              <c:dLblPos val="bestFit"/>
              <c:showCatName val="1"/>
              <c:showPercent val="1"/>
            </c:dLbl>
            <c:dLbl>
              <c:idx val="4"/>
              <c:layout>
                <c:manualLayout>
                  <c:x val="-0.11219898293963254"/>
                  <c:y val="3.412972127116546E-2"/>
                </c:manualLayout>
              </c:layout>
              <c:dLblPos val="bestFit"/>
              <c:showCatName val="1"/>
              <c:showPercent val="1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Sheet2!$A$64:$A$68</c:f>
              <c:strCache>
                <c:ptCount val="5"/>
                <c:pt idx="0">
                  <c:v>ОБЩА СУБСИДИЯ ЗА ДЪЛЖАВНИ ДЕЙНОСТ</c:v>
                </c:pt>
                <c:pt idx="1">
                  <c:v>ОБЩА ИЗРАВНИТЕЛНА СУБСИДИЯ</c:v>
                </c:pt>
                <c:pt idx="2">
                  <c:v>ДАНЪЧНИ ПРИХОДИ</c:v>
                </c:pt>
                <c:pt idx="3">
                  <c:v>НЕДАНЪЧНИ ПРИХОДИ</c:v>
                </c:pt>
                <c:pt idx="4">
                  <c:v>ПРЕХОДЕН ОСТАТЪК</c:v>
                </c:pt>
              </c:strCache>
            </c:strRef>
          </c:cat>
          <c:val>
            <c:numRef>
              <c:f>Sheet2!$B$64:$B$68</c:f>
              <c:numCache>
                <c:formatCode>General</c:formatCode>
                <c:ptCount val="5"/>
                <c:pt idx="0">
                  <c:v>3120925</c:v>
                </c:pt>
                <c:pt idx="1">
                  <c:v>579700</c:v>
                </c:pt>
                <c:pt idx="2">
                  <c:v>290000</c:v>
                </c:pt>
                <c:pt idx="3">
                  <c:v>755542</c:v>
                </c:pt>
                <c:pt idx="4">
                  <c:v>448946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Sheet2!$A$64:$A$68</c:f>
              <c:strCache>
                <c:ptCount val="5"/>
                <c:pt idx="0">
                  <c:v>ОБЩА СУБСИДИЯ ЗА ДЪЛЖАВНИ ДЕЙНОСТ</c:v>
                </c:pt>
                <c:pt idx="1">
                  <c:v>ОБЩА ИЗРАВНИТЕЛНА СУБСИДИЯ</c:v>
                </c:pt>
                <c:pt idx="2">
                  <c:v>ДАНЪЧНИ ПРИХОДИ</c:v>
                </c:pt>
                <c:pt idx="3">
                  <c:v>НЕДАНЪЧНИ ПРИХОДИ</c:v>
                </c:pt>
                <c:pt idx="4">
                  <c:v>ПРЕХОДЕН ОСТАТЪК</c:v>
                </c:pt>
              </c:strCache>
            </c:strRef>
          </c:cat>
          <c:val>
            <c:numRef>
              <c:f>Sheet2!$C$64:$C$68</c:f>
              <c:numCache>
                <c:formatCode>0.0</c:formatCode>
                <c:ptCount val="5"/>
                <c:pt idx="0">
                  <c:v>60.074246700697373</c:v>
                </c:pt>
                <c:pt idx="1">
                  <c:v>11.158563827196829</c:v>
                </c:pt>
                <c:pt idx="2">
                  <c:v>5.582169242516958</c:v>
                </c:pt>
                <c:pt idx="3">
                  <c:v>14.543321771826715</c:v>
                </c:pt>
                <c:pt idx="4">
                  <c:v>8.6416984577621321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Sheet2!$A$64:$A$68</c:f>
              <c:strCache>
                <c:ptCount val="5"/>
                <c:pt idx="0">
                  <c:v>ОБЩА СУБСИДИЯ ЗА ДЪЛЖАВНИ ДЕЙНОСТ</c:v>
                </c:pt>
                <c:pt idx="1">
                  <c:v>ОБЩА ИЗРАВНИТЕЛНА СУБСИДИЯ</c:v>
                </c:pt>
                <c:pt idx="2">
                  <c:v>ДАНЪЧНИ ПРИХОДИ</c:v>
                </c:pt>
                <c:pt idx="3">
                  <c:v>НЕДАНЪЧНИ ПРИХОДИ</c:v>
                </c:pt>
                <c:pt idx="4">
                  <c:v>ПРЕХОДЕН ОСТАТЪК</c:v>
                </c:pt>
              </c:strCache>
            </c:strRef>
          </c:cat>
          <c:val>
            <c:numRef>
              <c:f>Sheet2!$D$64:$D$68</c:f>
              <c:numCache>
                <c:formatCode>General</c:formatCode>
                <c:ptCount val="5"/>
              </c:numCache>
            </c:numRef>
          </c:val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Sheet2!$A$64:$A$68</c:f>
              <c:strCache>
                <c:ptCount val="5"/>
                <c:pt idx="0">
                  <c:v>ОБЩА СУБСИДИЯ ЗА ДЪЛЖАВНИ ДЕЙНОСТ</c:v>
                </c:pt>
                <c:pt idx="1">
                  <c:v>ОБЩА ИЗРАВНИТЕЛНА СУБСИДИЯ</c:v>
                </c:pt>
                <c:pt idx="2">
                  <c:v>ДАНЪЧНИ ПРИХОДИ</c:v>
                </c:pt>
                <c:pt idx="3">
                  <c:v>НЕДАНЪЧНИ ПРИХОДИ</c:v>
                </c:pt>
                <c:pt idx="4">
                  <c:v>ПРЕХОДЕН ОСТАТЪК</c:v>
                </c:pt>
              </c:strCache>
            </c:strRef>
          </c:cat>
          <c:val>
            <c:numRef>
              <c:f>Sheet2!$E$64:$E$68</c:f>
              <c:numCache>
                <c:formatCode>0.0</c:formatCode>
                <c:ptCount val="5"/>
              </c:numCache>
            </c:numRef>
          </c:val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Sheet2!$A$64:$A$68</c:f>
              <c:strCache>
                <c:ptCount val="5"/>
                <c:pt idx="0">
                  <c:v>ОБЩА СУБСИДИЯ ЗА ДЪЛЖАВНИ ДЕЙНОСТ</c:v>
                </c:pt>
                <c:pt idx="1">
                  <c:v>ОБЩА ИЗРАВНИТЕЛНА СУБСИДИЯ</c:v>
                </c:pt>
                <c:pt idx="2">
                  <c:v>ДАНЪЧНИ ПРИХОДИ</c:v>
                </c:pt>
                <c:pt idx="3">
                  <c:v>НЕДАНЪЧНИ ПРИХОДИ</c:v>
                </c:pt>
                <c:pt idx="4">
                  <c:v>ПРЕХОДЕН ОСТАТЪК</c:v>
                </c:pt>
              </c:strCache>
            </c:strRef>
          </c:cat>
          <c:val>
            <c:numRef>
              <c:f>Sheet2!$F$64:$F$68</c:f>
              <c:numCache>
                <c:formatCode>General</c:formatCode>
                <c:ptCount val="5"/>
              </c:numCache>
            </c:numRef>
          </c:val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Sheet2!$A$64:$A$68</c:f>
              <c:strCache>
                <c:ptCount val="5"/>
                <c:pt idx="0">
                  <c:v>ОБЩА СУБСИДИЯ ЗА ДЪЛЖАВНИ ДЕЙНОСТ</c:v>
                </c:pt>
                <c:pt idx="1">
                  <c:v>ОБЩА ИЗРАВНИТЕЛНА СУБСИДИЯ</c:v>
                </c:pt>
                <c:pt idx="2">
                  <c:v>ДАНЪЧНИ ПРИХОДИ</c:v>
                </c:pt>
                <c:pt idx="3">
                  <c:v>НЕДАНЪЧНИ ПРИХОДИ</c:v>
                </c:pt>
                <c:pt idx="4">
                  <c:v>ПРЕХОДЕН ОСТАТЪК</c:v>
                </c:pt>
              </c:strCache>
            </c:strRef>
          </c:cat>
          <c:val>
            <c:numRef>
              <c:f>Sheet2!$G$64:$G$68</c:f>
              <c:numCache>
                <c:formatCode>General</c:formatCode>
                <c:ptCount val="5"/>
              </c:numCache>
            </c:numRef>
          </c:val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Sheet2!$A$64:$A$68</c:f>
              <c:strCache>
                <c:ptCount val="5"/>
                <c:pt idx="0">
                  <c:v>ОБЩА СУБСИДИЯ ЗА ДЪЛЖАВНИ ДЕЙНОСТ</c:v>
                </c:pt>
                <c:pt idx="1">
                  <c:v>ОБЩА ИЗРАВНИТЕЛНА СУБСИДИЯ</c:v>
                </c:pt>
                <c:pt idx="2">
                  <c:v>ДАНЪЧНИ ПРИХОДИ</c:v>
                </c:pt>
                <c:pt idx="3">
                  <c:v>НЕДАНЪЧНИ ПРИХОДИ</c:v>
                </c:pt>
                <c:pt idx="4">
                  <c:v>ПРЕХОДЕН ОСТАТЪК</c:v>
                </c:pt>
              </c:strCache>
            </c:strRef>
          </c:cat>
          <c:val>
            <c:numRef>
              <c:f>Sheet2!$H$64:$H$68</c:f>
              <c:numCache>
                <c:formatCode>General</c:formatCode>
                <c:ptCount val="5"/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4553571428571428E-2"/>
          <c:y val="0.81399385231729637"/>
          <c:w val="0.4497767857142857"/>
          <c:h val="0.1774745506100604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ПРИХОДИ ЗА ДЪРЖАВНИ ДЕЙНОСТИ ПО БЮДЖЕТА НА ОБЩИНАТА 
ЗА 2008 ГОДИНА</a:t>
            </a:r>
          </a:p>
        </c:rich>
      </c:tx>
      <c:layout>
        <c:manualLayout>
          <c:xMode val="edge"/>
          <c:yMode val="edge"/>
          <c:x val="0.16403411919171904"/>
          <c:y val="2.8680715113299095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5273405031020413"/>
          <c:y val="0.14149152789227554"/>
          <c:w val="0.36087506222178184"/>
          <c:h val="0.56787815924332208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Mode val="edge"/>
                  <c:yMode val="edge"/>
                  <c:x val="0.67800769265910532"/>
                  <c:y val="0.61950344644726041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Mode val="edge"/>
                  <c:yMode val="edge"/>
                  <c:x val="0.13973276820035324"/>
                  <c:y val="8.9866240688337165E-2"/>
                </c:manualLayout>
              </c:layout>
              <c:dLblPos val="bestFit"/>
              <c:showCatName val="1"/>
              <c:showPercent val="1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Sheet2!$A$28:$A$29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Sheet2!$B$28:$B$29</c:f>
              <c:numCache>
                <c:formatCode>General</c:formatCode>
                <c:ptCount val="2"/>
                <c:pt idx="0">
                  <c:v>3120925</c:v>
                </c:pt>
                <c:pt idx="1">
                  <c:v>124433</c:v>
                </c:pt>
              </c:numCache>
            </c:numRef>
          </c:val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Sheet2!$A$28:$A$29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Sheet2!$C$28:$C$29</c:f>
              <c:numCache>
                <c:formatCode>0.0</c:formatCode>
                <c:ptCount val="2"/>
                <c:pt idx="0">
                  <c:v>96.165815913067206</c:v>
                </c:pt>
                <c:pt idx="1">
                  <c:v>3.8341840869327819</c:v>
                </c:pt>
              </c:numCache>
            </c:numRef>
          </c:val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Sheet2!$A$28:$A$29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Sheet2!$D$28:$D$29</c:f>
              <c:numCache>
                <c:formatCode>General</c:formatCode>
                <c:ptCount val="2"/>
              </c:numCache>
            </c:numRef>
          </c:val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Sheet2!$A$28:$A$29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Sheet2!$E$28:$E$29</c:f>
              <c:numCache>
                <c:formatCode>General</c:formatCode>
                <c:ptCount val="2"/>
              </c:numCache>
            </c:numRef>
          </c:val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Sheet2!$A$28:$A$29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Sheet2!$F$28:$F$29</c:f>
              <c:numCache>
                <c:formatCode>General</c:formatCode>
                <c:ptCount val="2"/>
              </c:numCache>
            </c:numRef>
          </c:val>
        </c:ser>
        <c:ser>
          <c:idx val="5"/>
          <c:order val="5"/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Sheet2!$A$28:$A$29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Sheet2!$G$28:$G$29</c:f>
              <c:numCache>
                <c:formatCode>General</c:formatCode>
                <c:ptCount val="2"/>
              </c:numCache>
            </c:numRef>
          </c:val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</c:dLbls>
          <c:cat>
            <c:strRef>
              <c:f>Sheet2!$A$28:$A$29</c:f>
              <c:strCache>
                <c:ptCount val="2"/>
                <c:pt idx="0">
                  <c:v>ОБЩА СУБСИДИЯ ЗА ДЪРЖАВНИ ДЕЙНОСТИ</c:v>
                </c:pt>
                <c:pt idx="1">
                  <c:v>ПРЕХОДЕН ОСТАТЪК</c:v>
                </c:pt>
              </c:strCache>
            </c:strRef>
          </c:cat>
          <c:val>
            <c:numRef>
              <c:f>Sheet2!$H$28:$H$29</c:f>
              <c:numCache>
                <c:formatCode>General</c:formatCode>
                <c:ptCount val="2"/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legend>
      <c:legendPos val="b"/>
      <c:legendEntry>
        <c:idx val="0"/>
        <c:txPr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legendEntry>
      <c:legendEntry>
        <c:idx val="1"/>
        <c:txPr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legendEntry>
      <c:layout>
        <c:manualLayout>
          <c:xMode val="edge"/>
          <c:yMode val="edge"/>
          <c:x val="0.11543141720898746"/>
          <c:y val="0.90439854990603141"/>
          <c:w val="0.77278296152543191"/>
          <c:h val="5.544938255237825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176</xdr:row>
      <xdr:rowOff>0</xdr:rowOff>
    </xdr:from>
    <xdr:to>
      <xdr:col>11</xdr:col>
      <xdr:colOff>238125</xdr:colOff>
      <xdr:row>176</xdr:row>
      <xdr:rowOff>0</xdr:rowOff>
    </xdr:to>
    <xdr:graphicFrame macro="">
      <xdr:nvGraphicFramePr>
        <xdr:cNvPr id="20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247650</xdr:colOff>
      <xdr:row>176</xdr:row>
      <xdr:rowOff>0</xdr:rowOff>
    </xdr:from>
    <xdr:to>
      <xdr:col>10</xdr:col>
      <xdr:colOff>371475</xdr:colOff>
      <xdr:row>176</xdr:row>
      <xdr:rowOff>0</xdr:rowOff>
    </xdr:to>
    <xdr:graphicFrame macro="">
      <xdr:nvGraphicFramePr>
        <xdr:cNvPr id="205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176</xdr:row>
      <xdr:rowOff>0</xdr:rowOff>
    </xdr:from>
    <xdr:to>
      <xdr:col>6</xdr:col>
      <xdr:colOff>600075</xdr:colOff>
      <xdr:row>176</xdr:row>
      <xdr:rowOff>0</xdr:rowOff>
    </xdr:to>
    <xdr:graphicFrame macro="">
      <xdr:nvGraphicFramePr>
        <xdr:cNvPr id="205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176</xdr:row>
      <xdr:rowOff>0</xdr:rowOff>
    </xdr:from>
    <xdr:to>
      <xdr:col>6</xdr:col>
      <xdr:colOff>600075</xdr:colOff>
      <xdr:row>176</xdr:row>
      <xdr:rowOff>0</xdr:rowOff>
    </xdr:to>
    <xdr:graphicFrame macro="">
      <xdr:nvGraphicFramePr>
        <xdr:cNvPr id="205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590550</xdr:colOff>
      <xdr:row>176</xdr:row>
      <xdr:rowOff>0</xdr:rowOff>
    </xdr:from>
    <xdr:to>
      <xdr:col>7</xdr:col>
      <xdr:colOff>533400</xdr:colOff>
      <xdr:row>176</xdr:row>
      <xdr:rowOff>0</xdr:rowOff>
    </xdr:to>
    <xdr:graphicFrame macro="">
      <xdr:nvGraphicFramePr>
        <xdr:cNvPr id="205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314325</xdr:colOff>
      <xdr:row>176</xdr:row>
      <xdr:rowOff>0</xdr:rowOff>
    </xdr:from>
    <xdr:to>
      <xdr:col>7</xdr:col>
      <xdr:colOff>533400</xdr:colOff>
      <xdr:row>176</xdr:row>
      <xdr:rowOff>0</xdr:rowOff>
    </xdr:to>
    <xdr:graphicFrame macro="">
      <xdr:nvGraphicFramePr>
        <xdr:cNvPr id="205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590550</xdr:colOff>
      <xdr:row>176</xdr:row>
      <xdr:rowOff>0</xdr:rowOff>
    </xdr:from>
    <xdr:to>
      <xdr:col>7</xdr:col>
      <xdr:colOff>9525</xdr:colOff>
      <xdr:row>176</xdr:row>
      <xdr:rowOff>0</xdr:rowOff>
    </xdr:to>
    <xdr:graphicFrame macro="">
      <xdr:nvGraphicFramePr>
        <xdr:cNvPr id="205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66675</xdr:colOff>
      <xdr:row>176</xdr:row>
      <xdr:rowOff>0</xdr:rowOff>
    </xdr:from>
    <xdr:to>
      <xdr:col>6</xdr:col>
      <xdr:colOff>600075</xdr:colOff>
      <xdr:row>176</xdr:row>
      <xdr:rowOff>0</xdr:rowOff>
    </xdr:to>
    <xdr:graphicFrame macro="">
      <xdr:nvGraphicFramePr>
        <xdr:cNvPr id="205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590550</xdr:colOff>
      <xdr:row>176</xdr:row>
      <xdr:rowOff>0</xdr:rowOff>
    </xdr:from>
    <xdr:to>
      <xdr:col>5</xdr:col>
      <xdr:colOff>352425</xdr:colOff>
      <xdr:row>176</xdr:row>
      <xdr:rowOff>0</xdr:rowOff>
    </xdr:to>
    <xdr:graphicFrame macro="">
      <xdr:nvGraphicFramePr>
        <xdr:cNvPr id="205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104775</xdr:colOff>
      <xdr:row>176</xdr:row>
      <xdr:rowOff>0</xdr:rowOff>
    </xdr:from>
    <xdr:to>
      <xdr:col>5</xdr:col>
      <xdr:colOff>342900</xdr:colOff>
      <xdr:row>176</xdr:row>
      <xdr:rowOff>0</xdr:rowOff>
    </xdr:to>
    <xdr:graphicFrame macro="">
      <xdr:nvGraphicFramePr>
        <xdr:cNvPr id="205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590550</xdr:colOff>
      <xdr:row>176</xdr:row>
      <xdr:rowOff>0</xdr:rowOff>
    </xdr:from>
    <xdr:to>
      <xdr:col>5</xdr:col>
      <xdr:colOff>352425</xdr:colOff>
      <xdr:row>176</xdr:row>
      <xdr:rowOff>0</xdr:rowOff>
    </xdr:to>
    <xdr:graphicFrame macro="">
      <xdr:nvGraphicFramePr>
        <xdr:cNvPr id="2059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95250</xdr:colOff>
      <xdr:row>176</xdr:row>
      <xdr:rowOff>0</xdr:rowOff>
    </xdr:from>
    <xdr:to>
      <xdr:col>6</xdr:col>
      <xdr:colOff>476250</xdr:colOff>
      <xdr:row>176</xdr:row>
      <xdr:rowOff>0</xdr:rowOff>
    </xdr:to>
    <xdr:graphicFrame macro="">
      <xdr:nvGraphicFramePr>
        <xdr:cNvPr id="2060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38100</xdr:colOff>
      <xdr:row>176</xdr:row>
      <xdr:rowOff>0</xdr:rowOff>
    </xdr:from>
    <xdr:to>
      <xdr:col>6</xdr:col>
      <xdr:colOff>133350</xdr:colOff>
      <xdr:row>176</xdr:row>
      <xdr:rowOff>0</xdr:rowOff>
    </xdr:to>
    <xdr:graphicFrame macro="">
      <xdr:nvGraphicFramePr>
        <xdr:cNvPr id="2063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1800225</xdr:colOff>
      <xdr:row>176</xdr:row>
      <xdr:rowOff>0</xdr:rowOff>
    </xdr:from>
    <xdr:to>
      <xdr:col>1</xdr:col>
      <xdr:colOff>28575</xdr:colOff>
      <xdr:row>176</xdr:row>
      <xdr:rowOff>0</xdr:rowOff>
    </xdr:to>
    <xdr:graphicFrame macro="">
      <xdr:nvGraphicFramePr>
        <xdr:cNvPr id="206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47625</xdr:colOff>
      <xdr:row>176</xdr:row>
      <xdr:rowOff>0</xdr:rowOff>
    </xdr:from>
    <xdr:to>
      <xdr:col>6</xdr:col>
      <xdr:colOff>476250</xdr:colOff>
      <xdr:row>176</xdr:row>
      <xdr:rowOff>0</xdr:rowOff>
    </xdr:to>
    <xdr:graphicFrame macro="">
      <xdr:nvGraphicFramePr>
        <xdr:cNvPr id="2065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561975</xdr:colOff>
      <xdr:row>176</xdr:row>
      <xdr:rowOff>0</xdr:rowOff>
    </xdr:from>
    <xdr:to>
      <xdr:col>2</xdr:col>
      <xdr:colOff>590550</xdr:colOff>
      <xdr:row>176</xdr:row>
      <xdr:rowOff>0</xdr:rowOff>
    </xdr:to>
    <xdr:graphicFrame macro="">
      <xdr:nvGraphicFramePr>
        <xdr:cNvPr id="2066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0</xdr:row>
      <xdr:rowOff>314325</xdr:rowOff>
    </xdr:from>
    <xdr:to>
      <xdr:col>15</xdr:col>
      <xdr:colOff>19050</xdr:colOff>
      <xdr:row>27</xdr:row>
      <xdr:rowOff>9525</xdr:rowOff>
    </xdr:to>
    <xdr:graphicFrame macro="">
      <xdr:nvGraphicFramePr>
        <xdr:cNvPr id="819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35</xdr:row>
      <xdr:rowOff>28575</xdr:rowOff>
    </xdr:from>
    <xdr:to>
      <xdr:col>14</xdr:col>
      <xdr:colOff>247650</xdr:colOff>
      <xdr:row>57</xdr:row>
      <xdr:rowOff>0</xdr:rowOff>
    </xdr:to>
    <xdr:graphicFrame macro="">
      <xdr:nvGraphicFramePr>
        <xdr:cNvPr id="819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113</xdr:row>
      <xdr:rowOff>95250</xdr:rowOff>
    </xdr:from>
    <xdr:to>
      <xdr:col>6</xdr:col>
      <xdr:colOff>295275</xdr:colOff>
      <xdr:row>133</xdr:row>
      <xdr:rowOff>19050</xdr:rowOff>
    </xdr:to>
    <xdr:graphicFrame macro="">
      <xdr:nvGraphicFramePr>
        <xdr:cNvPr id="6152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70</xdr:row>
      <xdr:rowOff>95250</xdr:rowOff>
    </xdr:from>
    <xdr:to>
      <xdr:col>9</xdr:col>
      <xdr:colOff>114300</xdr:colOff>
      <xdr:row>105</xdr:row>
      <xdr:rowOff>9525</xdr:rowOff>
    </xdr:to>
    <xdr:graphicFrame macro="">
      <xdr:nvGraphicFramePr>
        <xdr:cNvPr id="615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276225</xdr:colOff>
      <xdr:row>30</xdr:row>
      <xdr:rowOff>47625</xdr:rowOff>
    </xdr:from>
    <xdr:to>
      <xdr:col>8</xdr:col>
      <xdr:colOff>247650</xdr:colOff>
      <xdr:row>61</xdr:row>
      <xdr:rowOff>9525</xdr:rowOff>
    </xdr:to>
    <xdr:graphicFrame macro="">
      <xdr:nvGraphicFramePr>
        <xdr:cNvPr id="6155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7"/>
  <sheetViews>
    <sheetView topLeftCell="A85" workbookViewId="0">
      <selection activeCell="H10" sqref="H10"/>
    </sheetView>
  </sheetViews>
  <sheetFormatPr defaultRowHeight="12.75"/>
  <cols>
    <col min="1" max="1" width="33.5703125" customWidth="1"/>
    <col min="2" max="2" width="6.28515625" customWidth="1"/>
    <col min="3" max="3" width="10.28515625" customWidth="1"/>
    <col min="4" max="4" width="9.85546875" customWidth="1"/>
    <col min="5" max="5" width="11.85546875" customWidth="1"/>
    <col min="6" max="6" width="9.140625" style="11"/>
    <col min="7" max="7" width="10.28515625" customWidth="1"/>
    <col min="8" max="8" width="10" customWidth="1"/>
  </cols>
  <sheetData>
    <row r="1" spans="1:8">
      <c r="A1" s="77"/>
      <c r="B1" s="77"/>
      <c r="C1" s="77"/>
      <c r="D1" s="77"/>
      <c r="E1" s="77"/>
      <c r="F1" s="77"/>
      <c r="G1" s="77"/>
      <c r="H1" s="77"/>
    </row>
    <row r="2" spans="1:8">
      <c r="A2" s="75" t="s">
        <v>0</v>
      </c>
      <c r="B2" s="75"/>
      <c r="C2" s="75"/>
      <c r="D2" s="75"/>
      <c r="E2" s="75"/>
      <c r="F2" s="75"/>
      <c r="G2" s="75"/>
      <c r="H2" s="75"/>
    </row>
    <row r="3" spans="1:8" s="11" customFormat="1">
      <c r="A3" s="76" t="s">
        <v>1</v>
      </c>
      <c r="B3" s="76"/>
      <c r="C3" s="76"/>
      <c r="D3" s="76"/>
      <c r="E3" s="76"/>
      <c r="F3" s="76"/>
      <c r="G3" s="76"/>
      <c r="H3" s="76"/>
    </row>
    <row r="4" spans="1:8" s="11" customFormat="1" ht="24.75" customHeight="1">
      <c r="A4" s="74" t="s">
        <v>159</v>
      </c>
      <c r="B4" s="74"/>
      <c r="C4" s="74"/>
      <c r="D4" s="74"/>
      <c r="E4" s="74"/>
      <c r="F4" s="74"/>
      <c r="G4" s="74"/>
      <c r="H4" s="74"/>
    </row>
    <row r="5" spans="1:8">
      <c r="A5" s="1"/>
      <c r="B5" s="1"/>
      <c r="C5" s="1"/>
      <c r="D5" s="1"/>
      <c r="E5" s="1"/>
    </row>
    <row r="6" spans="1:8" ht="87.75" customHeight="1">
      <c r="A6" s="56" t="s">
        <v>2</v>
      </c>
      <c r="B6" s="57" t="s">
        <v>3</v>
      </c>
      <c r="C6" s="57" t="s">
        <v>160</v>
      </c>
      <c r="D6" s="57" t="s">
        <v>161</v>
      </c>
      <c r="E6" s="58" t="s">
        <v>204</v>
      </c>
      <c r="F6" s="59" t="s">
        <v>162</v>
      </c>
      <c r="G6" s="41" t="s">
        <v>206</v>
      </c>
      <c r="H6" s="39" t="s">
        <v>205</v>
      </c>
    </row>
    <row r="7" spans="1:8" ht="15.75" customHeight="1">
      <c r="A7" s="24" t="s">
        <v>108</v>
      </c>
      <c r="B7" s="24" t="s">
        <v>109</v>
      </c>
      <c r="C7" s="24">
        <v>1</v>
      </c>
      <c r="D7" s="25">
        <v>2</v>
      </c>
      <c r="E7" s="36">
        <v>3</v>
      </c>
      <c r="F7" s="43">
        <v>4</v>
      </c>
      <c r="G7" s="42">
        <v>5</v>
      </c>
      <c r="H7" s="14">
        <v>6</v>
      </c>
    </row>
    <row r="8" spans="1:8" ht="15.75" customHeight="1">
      <c r="A8" s="4" t="s">
        <v>147</v>
      </c>
      <c r="B8" s="2"/>
      <c r="C8" s="2"/>
      <c r="D8" s="3"/>
      <c r="E8" s="35"/>
      <c r="F8" s="6"/>
      <c r="G8" s="37"/>
      <c r="H8" s="5"/>
    </row>
    <row r="9" spans="1:8">
      <c r="A9" s="6" t="s">
        <v>4</v>
      </c>
      <c r="B9" s="12"/>
      <c r="C9" s="12"/>
      <c r="D9" s="6"/>
      <c r="E9" s="27"/>
      <c r="F9" s="6"/>
      <c r="G9" s="37"/>
      <c r="H9" s="33"/>
    </row>
    <row r="10" spans="1:8" ht="25.5">
      <c r="A10" s="10" t="s">
        <v>5</v>
      </c>
      <c r="B10" s="12" t="s">
        <v>6</v>
      </c>
      <c r="C10" s="6">
        <f>C11</f>
        <v>2402018</v>
      </c>
      <c r="D10" s="6">
        <f>D11</f>
        <v>2846245</v>
      </c>
      <c r="E10" s="27">
        <f>E11</f>
        <v>2846228</v>
      </c>
      <c r="F10" s="6">
        <f>F11</f>
        <v>3169380</v>
      </c>
      <c r="G10" s="62">
        <f t="shared" ref="G10:G17" si="0">F10/C10*100</f>
        <v>131.94655493838928</v>
      </c>
      <c r="H10" s="64">
        <f t="shared" ref="H10:H17" si="1">F10/E10*100</f>
        <v>111.35369337944816</v>
      </c>
    </row>
    <row r="11" spans="1:8">
      <c r="A11" s="5" t="s">
        <v>7</v>
      </c>
      <c r="B11" s="13" t="s">
        <v>8</v>
      </c>
      <c r="C11" s="6">
        <f>C12+C13+C15</f>
        <v>2402018</v>
      </c>
      <c r="D11" s="5">
        <f>D12+D13+D14+D15</f>
        <v>2846245</v>
      </c>
      <c r="E11" s="5">
        <f>E12+E13+E14+E15+E16</f>
        <v>2846228</v>
      </c>
      <c r="F11" s="6">
        <f>F12+F13+F15</f>
        <v>3169380</v>
      </c>
      <c r="G11" s="63">
        <f t="shared" si="0"/>
        <v>131.94655493838928</v>
      </c>
      <c r="H11" s="65">
        <f t="shared" si="1"/>
        <v>111.35369337944816</v>
      </c>
    </row>
    <row r="12" spans="1:8" ht="25.5">
      <c r="A12" s="7" t="s">
        <v>207</v>
      </c>
      <c r="B12" s="14" t="s">
        <v>9</v>
      </c>
      <c r="C12" s="6">
        <v>1898824</v>
      </c>
      <c r="D12" s="5">
        <v>2157174</v>
      </c>
      <c r="E12" s="5">
        <v>2157174</v>
      </c>
      <c r="F12" s="6">
        <v>3120925</v>
      </c>
      <c r="G12" s="63">
        <f t="shared" si="0"/>
        <v>164.36094129840365</v>
      </c>
      <c r="H12" s="65">
        <f t="shared" si="1"/>
        <v>144.67655367624494</v>
      </c>
    </row>
    <row r="13" spans="1:8" ht="38.25">
      <c r="A13" s="7" t="s">
        <v>10</v>
      </c>
      <c r="B13" s="14" t="s">
        <v>11</v>
      </c>
      <c r="C13" s="6">
        <v>7000</v>
      </c>
      <c r="D13" s="52">
        <v>18004</v>
      </c>
      <c r="E13" s="48">
        <v>18004</v>
      </c>
      <c r="F13" s="6">
        <v>48455</v>
      </c>
      <c r="G13" s="63">
        <f t="shared" si="0"/>
        <v>692.21428571428567</v>
      </c>
      <c r="H13" s="65">
        <f t="shared" si="1"/>
        <v>269.13463674738949</v>
      </c>
    </row>
    <row r="14" spans="1:8" ht="25.5">
      <c r="A14" s="7" t="s">
        <v>149</v>
      </c>
      <c r="B14" s="14" t="s">
        <v>150</v>
      </c>
      <c r="C14" s="6">
        <v>0</v>
      </c>
      <c r="D14" s="52">
        <v>174873</v>
      </c>
      <c r="E14" s="48">
        <v>174873</v>
      </c>
      <c r="F14" s="6">
        <v>0</v>
      </c>
      <c r="G14" s="44"/>
      <c r="H14" s="33"/>
    </row>
    <row r="15" spans="1:8" ht="25.5">
      <c r="A15" s="7" t="s">
        <v>110</v>
      </c>
      <c r="B15" s="14" t="s">
        <v>121</v>
      </c>
      <c r="C15" s="6">
        <v>496194</v>
      </c>
      <c r="D15" s="52">
        <v>496194</v>
      </c>
      <c r="E15" s="52">
        <v>496194</v>
      </c>
      <c r="F15" s="6">
        <v>0</v>
      </c>
      <c r="G15" s="63">
        <f t="shared" si="0"/>
        <v>0</v>
      </c>
      <c r="H15" s="65">
        <f t="shared" si="1"/>
        <v>0</v>
      </c>
    </row>
    <row r="16" spans="1:8">
      <c r="A16" s="7" t="s">
        <v>163</v>
      </c>
      <c r="B16" s="14" t="s">
        <v>164</v>
      </c>
      <c r="C16" s="6">
        <v>0</v>
      </c>
      <c r="D16" s="52">
        <v>0</v>
      </c>
      <c r="E16" s="66">
        <v>-17</v>
      </c>
      <c r="F16" s="6"/>
      <c r="G16" s="63"/>
      <c r="H16" s="65"/>
    </row>
    <row r="17" spans="1:8">
      <c r="A17" s="6" t="s">
        <v>12</v>
      </c>
      <c r="B17" s="12"/>
      <c r="C17" s="6">
        <f>C10</f>
        <v>2402018</v>
      </c>
      <c r="D17" s="6">
        <f>D10</f>
        <v>2846245</v>
      </c>
      <c r="E17" s="27">
        <f>E10</f>
        <v>2846228</v>
      </c>
      <c r="F17" s="6">
        <f>F10</f>
        <v>3169380</v>
      </c>
      <c r="G17" s="62">
        <f t="shared" si="0"/>
        <v>131.94655493838928</v>
      </c>
      <c r="H17" s="64">
        <f t="shared" si="1"/>
        <v>111.35369337944816</v>
      </c>
    </row>
    <row r="18" spans="1:8">
      <c r="A18" s="6"/>
      <c r="B18" s="12"/>
      <c r="C18" s="6"/>
      <c r="D18" s="6"/>
      <c r="E18" s="27"/>
      <c r="F18" s="6"/>
      <c r="G18" s="37"/>
      <c r="H18" s="5"/>
    </row>
    <row r="19" spans="1:8">
      <c r="A19" s="6" t="s">
        <v>13</v>
      </c>
      <c r="B19" s="12"/>
      <c r="C19" s="6"/>
      <c r="D19" s="6"/>
      <c r="E19" s="28"/>
      <c r="F19" s="6"/>
      <c r="G19" s="37"/>
      <c r="H19" s="5"/>
    </row>
    <row r="20" spans="1:8" ht="25.5">
      <c r="A20" s="7" t="s">
        <v>14</v>
      </c>
      <c r="B20" s="14" t="s">
        <v>15</v>
      </c>
      <c r="C20" s="6">
        <f>C21+C23</f>
        <v>0</v>
      </c>
      <c r="D20" s="5">
        <f>D21+D23</f>
        <v>373455</v>
      </c>
      <c r="E20" s="28">
        <f>E21+E22+E23</f>
        <v>373455</v>
      </c>
      <c r="F20" s="6">
        <f>F21+F23</f>
        <v>0</v>
      </c>
      <c r="G20" s="37"/>
      <c r="H20" s="5"/>
    </row>
    <row r="21" spans="1:8">
      <c r="A21" s="5" t="s">
        <v>76</v>
      </c>
      <c r="B21" s="13" t="s">
        <v>73</v>
      </c>
      <c r="C21" s="6">
        <v>0</v>
      </c>
      <c r="D21" s="5">
        <v>58577</v>
      </c>
      <c r="E21" s="5">
        <v>58577</v>
      </c>
      <c r="F21" s="6">
        <v>0</v>
      </c>
      <c r="G21" s="37"/>
      <c r="H21" s="5"/>
    </row>
    <row r="22" spans="1:8">
      <c r="A22" s="5" t="s">
        <v>128</v>
      </c>
      <c r="B22" s="13" t="s">
        <v>112</v>
      </c>
      <c r="C22" s="6"/>
      <c r="D22" s="5">
        <v>0</v>
      </c>
      <c r="E22" s="5">
        <v>0</v>
      </c>
      <c r="F22" s="6"/>
      <c r="G22" s="37"/>
      <c r="H22" s="5"/>
    </row>
    <row r="23" spans="1:8" ht="25.5">
      <c r="A23" s="7" t="s">
        <v>16</v>
      </c>
      <c r="B23" s="14" t="s">
        <v>17</v>
      </c>
      <c r="C23" s="40">
        <v>0</v>
      </c>
      <c r="D23" s="5">
        <v>314878</v>
      </c>
      <c r="E23" s="5">
        <v>314878</v>
      </c>
      <c r="F23" s="40">
        <v>0</v>
      </c>
      <c r="G23" s="37"/>
      <c r="H23" s="5"/>
    </row>
    <row r="24" spans="1:8" s="11" customFormat="1">
      <c r="A24" s="10" t="s">
        <v>78</v>
      </c>
      <c r="B24" s="12"/>
      <c r="C24" s="27">
        <f>C20</f>
        <v>0</v>
      </c>
      <c r="D24" s="6">
        <f>D20</f>
        <v>373455</v>
      </c>
      <c r="E24" s="27">
        <f>E20</f>
        <v>373455</v>
      </c>
      <c r="F24" s="27">
        <f>F20</f>
        <v>0</v>
      </c>
      <c r="G24" s="38"/>
      <c r="H24" s="6"/>
    </row>
    <row r="25" spans="1:8" s="11" customFormat="1">
      <c r="A25" s="10"/>
      <c r="B25" s="12"/>
      <c r="C25" s="6"/>
      <c r="D25" s="6"/>
      <c r="E25" s="27"/>
      <c r="F25" s="6"/>
      <c r="G25" s="38"/>
      <c r="H25" s="6"/>
    </row>
    <row r="26" spans="1:8">
      <c r="A26" s="5" t="s">
        <v>95</v>
      </c>
      <c r="B26" s="14"/>
      <c r="C26" s="6"/>
      <c r="D26" s="5"/>
      <c r="E26" s="28"/>
      <c r="F26" s="6"/>
      <c r="G26" s="37"/>
      <c r="H26" s="5"/>
    </row>
    <row r="27" spans="1:8">
      <c r="A27" s="5" t="s">
        <v>96</v>
      </c>
      <c r="B27" s="14" t="s">
        <v>84</v>
      </c>
      <c r="C27" s="18">
        <f>C28+C29</f>
        <v>126663</v>
      </c>
      <c r="D27" s="19">
        <f>D28+D29</f>
        <v>126663</v>
      </c>
      <c r="E27" s="29">
        <f>E28+E29</f>
        <v>-62401</v>
      </c>
      <c r="F27" s="18">
        <f>F28+F29</f>
        <v>124433</v>
      </c>
      <c r="G27" s="63">
        <f>F27/C27*100</f>
        <v>98.239422720131373</v>
      </c>
      <c r="H27" s="65">
        <f>F27/E27*100</f>
        <v>-199.40866332270318</v>
      </c>
    </row>
    <row r="28" spans="1:8">
      <c r="A28" s="5" t="s">
        <v>144</v>
      </c>
      <c r="B28" s="14" t="s">
        <v>86</v>
      </c>
      <c r="C28" s="6">
        <v>126663</v>
      </c>
      <c r="D28" s="5">
        <v>126663</v>
      </c>
      <c r="E28" s="5">
        <v>126663</v>
      </c>
      <c r="F28" s="6">
        <v>124433</v>
      </c>
      <c r="G28" s="63">
        <f>F28/C28*100</f>
        <v>98.239422720131373</v>
      </c>
      <c r="H28" s="65">
        <f>F28/E28*100</f>
        <v>98.239422720131373</v>
      </c>
    </row>
    <row r="29" spans="1:8">
      <c r="A29" s="5" t="s">
        <v>99</v>
      </c>
      <c r="B29" s="14" t="s">
        <v>87</v>
      </c>
      <c r="C29" s="40">
        <v>0</v>
      </c>
      <c r="D29" s="5">
        <v>0</v>
      </c>
      <c r="E29" s="5">
        <v>-189064</v>
      </c>
      <c r="F29" s="40">
        <v>0</v>
      </c>
      <c r="G29" s="44" t="s">
        <v>116</v>
      </c>
      <c r="H29" s="33" t="s">
        <v>116</v>
      </c>
    </row>
    <row r="30" spans="1:8" s="11" customFormat="1">
      <c r="A30" s="6" t="s">
        <v>100</v>
      </c>
      <c r="B30" s="12"/>
      <c r="C30" s="18">
        <f>C27</f>
        <v>126663</v>
      </c>
      <c r="D30" s="18">
        <f>D27</f>
        <v>126663</v>
      </c>
      <c r="E30" s="30">
        <f>E27</f>
        <v>-62401</v>
      </c>
      <c r="F30" s="18">
        <f>F27</f>
        <v>124433</v>
      </c>
      <c r="G30" s="62">
        <f>F30/C30*100</f>
        <v>98.239422720131373</v>
      </c>
      <c r="H30" s="64">
        <f>F30/E30*100</f>
        <v>-199.40866332270318</v>
      </c>
    </row>
    <row r="31" spans="1:8" s="26" customFormat="1" ht="25.5">
      <c r="A31" s="23" t="s">
        <v>94</v>
      </c>
      <c r="B31" s="16"/>
      <c r="C31" s="20">
        <f>C17+C24+C30</f>
        <v>2528681</v>
      </c>
      <c r="D31" s="20">
        <f>D17+D24+D30</f>
        <v>3346363</v>
      </c>
      <c r="E31" s="20">
        <f>E17+E24+E30</f>
        <v>3157282</v>
      </c>
      <c r="F31" s="20">
        <f>F17+F24+F30</f>
        <v>3293813</v>
      </c>
      <c r="G31" s="62">
        <f>F31/C31*100</f>
        <v>130.25814644077286</v>
      </c>
      <c r="H31" s="64">
        <f>F31/E31*100</f>
        <v>104.32432072903212</v>
      </c>
    </row>
    <row r="32" spans="1:8">
      <c r="A32" s="5"/>
      <c r="B32" s="14"/>
      <c r="C32" s="6"/>
      <c r="D32" s="5"/>
      <c r="E32" s="28"/>
      <c r="F32" s="6"/>
      <c r="G32" s="37"/>
      <c r="H32" s="5"/>
    </row>
    <row r="33" spans="1:8">
      <c r="A33" s="8" t="s">
        <v>148</v>
      </c>
      <c r="B33" s="14"/>
      <c r="C33" s="6"/>
      <c r="D33" s="5"/>
      <c r="E33" s="28"/>
      <c r="F33" s="6"/>
      <c r="G33" s="37"/>
      <c r="H33" s="5"/>
    </row>
    <row r="34" spans="1:8" ht="25.5">
      <c r="A34" s="10" t="s">
        <v>18</v>
      </c>
      <c r="B34" s="14"/>
      <c r="C34" s="6"/>
      <c r="D34" s="5"/>
      <c r="E34" s="28"/>
      <c r="F34" s="6"/>
      <c r="G34" s="37"/>
      <c r="H34" s="5"/>
    </row>
    <row r="35" spans="1:8">
      <c r="A35" s="5" t="s">
        <v>19</v>
      </c>
      <c r="B35" s="14"/>
      <c r="C35" s="6"/>
      <c r="D35" s="5"/>
      <c r="E35" s="28"/>
      <c r="F35" s="6"/>
      <c r="G35" s="37"/>
      <c r="H35" s="5"/>
    </row>
    <row r="36" spans="1:8" ht="25.5">
      <c r="A36" s="7" t="s">
        <v>203</v>
      </c>
      <c r="B36" s="14"/>
      <c r="C36" s="6"/>
      <c r="D36" s="5"/>
      <c r="E36" s="28"/>
      <c r="F36" s="6"/>
      <c r="G36" s="37"/>
      <c r="H36" s="5"/>
    </row>
    <row r="37" spans="1:8" ht="25.5">
      <c r="A37" s="7" t="s">
        <v>202</v>
      </c>
      <c r="B37" s="13" t="s">
        <v>169</v>
      </c>
      <c r="C37" s="6">
        <v>0</v>
      </c>
      <c r="D37" s="5">
        <v>0</v>
      </c>
      <c r="E37" s="28">
        <v>0</v>
      </c>
      <c r="F37" s="6">
        <v>15000</v>
      </c>
      <c r="G37" s="37"/>
      <c r="H37" s="5"/>
    </row>
    <row r="38" spans="1:8" s="11" customFormat="1">
      <c r="A38" s="6" t="s">
        <v>20</v>
      </c>
      <c r="B38" s="12" t="s">
        <v>21</v>
      </c>
      <c r="C38" s="6">
        <f>SUM(C39:C43)</f>
        <v>219700</v>
      </c>
      <c r="D38" s="6">
        <f>D39+D40+D41+D42+D43</f>
        <v>246700</v>
      </c>
      <c r="E38" s="27">
        <f>SUM(E39:E42)</f>
        <v>246695</v>
      </c>
      <c r="F38" s="6">
        <f>SUM(F39:F43)</f>
        <v>275000</v>
      </c>
      <c r="G38" s="62">
        <f t="shared" ref="G38:G71" si="2">F38/C38*100</f>
        <v>125.17068730086483</v>
      </c>
      <c r="H38" s="64">
        <f>F38/E38*100</f>
        <v>111.47368207705873</v>
      </c>
    </row>
    <row r="39" spans="1:8">
      <c r="A39" s="5" t="s">
        <v>118</v>
      </c>
      <c r="B39" s="13" t="s">
        <v>22</v>
      </c>
      <c r="C39" s="9">
        <v>57000</v>
      </c>
      <c r="D39" s="5">
        <v>57000</v>
      </c>
      <c r="E39" s="48">
        <v>52314</v>
      </c>
      <c r="F39" s="6">
        <v>53000</v>
      </c>
      <c r="G39" s="63">
        <f t="shared" si="2"/>
        <v>92.982456140350877</v>
      </c>
      <c r="H39" s="65">
        <f>F39/E39*100</f>
        <v>101.31131245937991</v>
      </c>
    </row>
    <row r="40" spans="1:8">
      <c r="A40" s="5" t="s">
        <v>91</v>
      </c>
      <c r="B40" s="13" t="s">
        <v>92</v>
      </c>
      <c r="C40" s="9">
        <v>0</v>
      </c>
      <c r="D40" s="5">
        <v>0</v>
      </c>
      <c r="E40" s="48">
        <v>0</v>
      </c>
      <c r="F40" s="6">
        <v>0</v>
      </c>
      <c r="G40" s="44">
        <v>0</v>
      </c>
      <c r="H40" s="65">
        <v>0</v>
      </c>
    </row>
    <row r="41" spans="1:8">
      <c r="A41" s="5" t="s">
        <v>23</v>
      </c>
      <c r="B41" s="13" t="s">
        <v>24</v>
      </c>
      <c r="C41" s="9">
        <v>67700</v>
      </c>
      <c r="D41" s="5">
        <v>67700</v>
      </c>
      <c r="E41" s="48">
        <v>72314</v>
      </c>
      <c r="F41" s="6">
        <v>72000</v>
      </c>
      <c r="G41" s="63">
        <f t="shared" si="2"/>
        <v>106.35155096011817</v>
      </c>
      <c r="H41" s="65">
        <f>F41/E41*100</f>
        <v>99.565782559393753</v>
      </c>
    </row>
    <row r="42" spans="1:8" ht="25.5">
      <c r="A42" s="7" t="s">
        <v>119</v>
      </c>
      <c r="B42" s="13" t="s">
        <v>25</v>
      </c>
      <c r="C42" s="9">
        <v>95000</v>
      </c>
      <c r="D42" s="5">
        <v>122000</v>
      </c>
      <c r="E42" s="48">
        <v>122067</v>
      </c>
      <c r="F42" s="6">
        <v>150000</v>
      </c>
      <c r="G42" s="63">
        <f t="shared" si="2"/>
        <v>157.89473684210526</v>
      </c>
      <c r="H42" s="65">
        <f>F42/E42*100</f>
        <v>122.88333456216667</v>
      </c>
    </row>
    <row r="43" spans="1:8">
      <c r="A43" s="46" t="s">
        <v>123</v>
      </c>
      <c r="B43" s="47" t="s">
        <v>124</v>
      </c>
      <c r="C43" s="6">
        <v>0</v>
      </c>
      <c r="D43" s="46">
        <v>0</v>
      </c>
      <c r="E43" s="49">
        <v>1741</v>
      </c>
      <c r="F43" s="6">
        <v>0</v>
      </c>
      <c r="G43" s="44"/>
      <c r="H43" s="45"/>
    </row>
    <row r="44" spans="1:8">
      <c r="A44" s="5"/>
      <c r="B44" s="13"/>
      <c r="C44" s="6"/>
      <c r="D44" s="5"/>
      <c r="E44" s="28"/>
      <c r="F44" s="6"/>
      <c r="G44" s="44" t="s">
        <v>116</v>
      </c>
      <c r="H44" s="34"/>
    </row>
    <row r="45" spans="1:8" s="11" customFormat="1">
      <c r="A45" s="6" t="s">
        <v>26</v>
      </c>
      <c r="B45" s="12"/>
      <c r="C45" s="67">
        <f>C37+C38+C43</f>
        <v>219700</v>
      </c>
      <c r="D45" s="67">
        <f>D37+D38+D43</f>
        <v>246700</v>
      </c>
      <c r="E45" s="67">
        <f>E37+E38+E43</f>
        <v>248436</v>
      </c>
      <c r="F45" s="67">
        <f>F37+F38+F43</f>
        <v>290000</v>
      </c>
      <c r="G45" s="62">
        <f t="shared" si="2"/>
        <v>131.99817933545742</v>
      </c>
      <c r="H45" s="64">
        <f>F45/E45*100</f>
        <v>116.73026453493051</v>
      </c>
    </row>
    <row r="46" spans="1:8">
      <c r="A46" s="6"/>
      <c r="B46" s="12"/>
      <c r="C46" s="6"/>
      <c r="D46" s="6"/>
      <c r="E46" s="27"/>
      <c r="F46" s="6"/>
      <c r="G46" s="44" t="s">
        <v>116</v>
      </c>
      <c r="H46" s="34"/>
    </row>
    <row r="47" spans="1:8">
      <c r="A47" s="6" t="s">
        <v>27</v>
      </c>
      <c r="B47" s="14"/>
      <c r="C47" s="6"/>
      <c r="D47" s="5"/>
      <c r="E47" s="28"/>
      <c r="F47" s="6"/>
      <c r="G47" s="44" t="s">
        <v>116</v>
      </c>
      <c r="H47" s="34"/>
    </row>
    <row r="48" spans="1:8" s="11" customFormat="1">
      <c r="A48" s="6" t="s">
        <v>28</v>
      </c>
      <c r="B48" s="15" t="s">
        <v>29</v>
      </c>
      <c r="C48" s="6">
        <f>SUM(C49:C53)</f>
        <v>37200</v>
      </c>
      <c r="D48" s="6">
        <f>D49+D50+D51+D52+D53</f>
        <v>74746</v>
      </c>
      <c r="E48" s="27">
        <f>SUM(E49:E54)</f>
        <v>74894</v>
      </c>
      <c r="F48" s="6">
        <f>SUM(F49:F53)</f>
        <v>62000</v>
      </c>
      <c r="G48" s="62">
        <f t="shared" si="2"/>
        <v>166.66666666666669</v>
      </c>
      <c r="H48" s="64">
        <f t="shared" ref="H48:H71" si="3">F48/E48*100</f>
        <v>82.783667583518039</v>
      </c>
    </row>
    <row r="49" spans="1:8" ht="25.5">
      <c r="A49" s="7" t="s">
        <v>101</v>
      </c>
      <c r="B49" s="13" t="s">
        <v>31</v>
      </c>
      <c r="C49" s="6">
        <v>7000</v>
      </c>
      <c r="D49" s="5">
        <v>8200</v>
      </c>
      <c r="E49" s="5">
        <v>8288</v>
      </c>
      <c r="F49" s="6">
        <v>7000</v>
      </c>
      <c r="G49" s="63">
        <f t="shared" si="2"/>
        <v>100</v>
      </c>
      <c r="H49" s="65">
        <f t="shared" si="3"/>
        <v>84.459459459459467</v>
      </c>
    </row>
    <row r="50" spans="1:8">
      <c r="A50" s="9" t="s">
        <v>32</v>
      </c>
      <c r="B50" s="13" t="s">
        <v>30</v>
      </c>
      <c r="C50" s="6">
        <v>30000</v>
      </c>
      <c r="D50" s="5">
        <v>55000</v>
      </c>
      <c r="E50" s="5">
        <v>55057</v>
      </c>
      <c r="F50" s="6">
        <v>45000</v>
      </c>
      <c r="G50" s="63">
        <f t="shared" si="2"/>
        <v>150</v>
      </c>
      <c r="H50" s="65">
        <f t="shared" si="3"/>
        <v>81.733476215558426</v>
      </c>
    </row>
    <row r="51" spans="1:8">
      <c r="A51" s="9" t="s">
        <v>33</v>
      </c>
      <c r="B51" s="13" t="s">
        <v>34</v>
      </c>
      <c r="C51" s="6">
        <v>200</v>
      </c>
      <c r="D51" s="5">
        <v>600</v>
      </c>
      <c r="E51" s="5">
        <v>603</v>
      </c>
      <c r="F51" s="6">
        <v>10000</v>
      </c>
      <c r="G51" s="63">
        <f t="shared" si="2"/>
        <v>5000</v>
      </c>
      <c r="H51" s="65">
        <f t="shared" si="3"/>
        <v>1658.3747927031509</v>
      </c>
    </row>
    <row r="52" spans="1:8">
      <c r="A52" s="9" t="s">
        <v>35</v>
      </c>
      <c r="B52" s="13" t="s">
        <v>36</v>
      </c>
      <c r="C52" s="6">
        <v>0</v>
      </c>
      <c r="D52" s="5">
        <v>0</v>
      </c>
      <c r="E52" s="5">
        <v>0</v>
      </c>
      <c r="F52" s="6">
        <v>0</v>
      </c>
      <c r="G52" s="63">
        <v>0</v>
      </c>
      <c r="H52" s="65">
        <v>0</v>
      </c>
    </row>
    <row r="53" spans="1:8">
      <c r="A53" s="9" t="s">
        <v>132</v>
      </c>
      <c r="B53" s="13" t="s">
        <v>37</v>
      </c>
      <c r="C53" s="6">
        <v>0</v>
      </c>
      <c r="D53" s="5">
        <v>10946</v>
      </c>
      <c r="E53" s="5">
        <v>10946</v>
      </c>
      <c r="F53" s="6">
        <v>0</v>
      </c>
      <c r="G53" s="63">
        <v>0</v>
      </c>
      <c r="H53" s="65">
        <f t="shared" si="3"/>
        <v>0</v>
      </c>
    </row>
    <row r="54" spans="1:8">
      <c r="A54" s="9" t="s">
        <v>151</v>
      </c>
      <c r="B54" s="13" t="s">
        <v>152</v>
      </c>
      <c r="C54" s="6">
        <v>0</v>
      </c>
      <c r="D54" s="5">
        <v>0</v>
      </c>
      <c r="E54" s="28">
        <v>0</v>
      </c>
      <c r="F54" s="6">
        <v>0</v>
      </c>
      <c r="G54" s="63">
        <v>0</v>
      </c>
      <c r="H54" s="65">
        <v>0</v>
      </c>
    </row>
    <row r="55" spans="1:8">
      <c r="A55" s="5"/>
      <c r="B55" s="14"/>
      <c r="C55" s="6"/>
      <c r="D55" s="5"/>
      <c r="E55" s="28"/>
      <c r="F55" s="6"/>
      <c r="G55" s="44" t="s">
        <v>116</v>
      </c>
      <c r="H55" s="34"/>
    </row>
    <row r="56" spans="1:8" s="11" customFormat="1">
      <c r="A56" s="6" t="s">
        <v>38</v>
      </c>
      <c r="B56" s="15" t="s">
        <v>39</v>
      </c>
      <c r="C56" s="6">
        <f>SUM(C57:C68)</f>
        <v>439300</v>
      </c>
      <c r="D56" s="6">
        <f>SUM(D57:D68)</f>
        <v>429789</v>
      </c>
      <c r="E56" s="27">
        <f>SUM(E57:E68)</f>
        <v>435880</v>
      </c>
      <c r="F56" s="6">
        <f>SUM(F57:F68)</f>
        <v>442442</v>
      </c>
      <c r="G56" s="62">
        <f t="shared" si="2"/>
        <v>100.71522877304804</v>
      </c>
      <c r="H56" s="64">
        <f t="shared" si="3"/>
        <v>101.50546021840874</v>
      </c>
    </row>
    <row r="57" spans="1:8">
      <c r="A57" s="5" t="s">
        <v>120</v>
      </c>
      <c r="B57" s="13" t="s">
        <v>40</v>
      </c>
      <c r="C57" s="6">
        <v>32600</v>
      </c>
      <c r="D57" s="5">
        <v>36600</v>
      </c>
      <c r="E57" s="5">
        <v>36906</v>
      </c>
      <c r="F57" s="6">
        <v>34000</v>
      </c>
      <c r="G57" s="63">
        <f t="shared" si="2"/>
        <v>104.29447852760735</v>
      </c>
      <c r="H57" s="65">
        <f t="shared" si="3"/>
        <v>92.125941581314692</v>
      </c>
    </row>
    <row r="58" spans="1:8" ht="25.5">
      <c r="A58" s="7" t="s">
        <v>102</v>
      </c>
      <c r="B58" s="13" t="s">
        <v>41</v>
      </c>
      <c r="C58" s="6">
        <v>5800</v>
      </c>
      <c r="D58" s="5">
        <v>6900</v>
      </c>
      <c r="E58" s="5">
        <v>6927</v>
      </c>
      <c r="F58" s="6">
        <v>6800</v>
      </c>
      <c r="G58" s="63">
        <f t="shared" si="2"/>
        <v>117.24137931034481</v>
      </c>
      <c r="H58" s="65">
        <f t="shared" si="3"/>
        <v>98.16659448534719</v>
      </c>
    </row>
    <row r="59" spans="1:8" ht="38.25">
      <c r="A59" s="7" t="s">
        <v>133</v>
      </c>
      <c r="B59" s="13" t="s">
        <v>42</v>
      </c>
      <c r="C59" s="6">
        <v>24000</v>
      </c>
      <c r="D59" s="5">
        <v>24000</v>
      </c>
      <c r="E59" s="5">
        <v>23839</v>
      </c>
      <c r="F59" s="6">
        <v>24000</v>
      </c>
      <c r="G59" s="63">
        <f t="shared" si="2"/>
        <v>100</v>
      </c>
      <c r="H59" s="65">
        <f t="shared" si="3"/>
        <v>100.67536389949242</v>
      </c>
    </row>
    <row r="60" spans="1:8" ht="25.5">
      <c r="A60" s="7" t="s">
        <v>134</v>
      </c>
      <c r="B60" s="13" t="s">
        <v>43</v>
      </c>
      <c r="C60" s="6">
        <v>8000</v>
      </c>
      <c r="D60" s="5">
        <v>500</v>
      </c>
      <c r="E60" s="5">
        <v>293</v>
      </c>
      <c r="F60" s="6">
        <v>500</v>
      </c>
      <c r="G60" s="63">
        <f t="shared" si="2"/>
        <v>6.25</v>
      </c>
      <c r="H60" s="65">
        <f t="shared" si="3"/>
        <v>170.64846416382252</v>
      </c>
    </row>
    <row r="61" spans="1:8">
      <c r="A61" s="5" t="s">
        <v>44</v>
      </c>
      <c r="B61" s="13" t="s">
        <v>45</v>
      </c>
      <c r="C61" s="6">
        <v>264000</v>
      </c>
      <c r="D61" s="5">
        <v>264000</v>
      </c>
      <c r="E61" s="48">
        <v>268928</v>
      </c>
      <c r="F61" s="6">
        <v>272742</v>
      </c>
      <c r="G61" s="63">
        <f t="shared" si="2"/>
        <v>103.31136363636364</v>
      </c>
      <c r="H61" s="65">
        <f t="shared" si="3"/>
        <v>101.41822346501665</v>
      </c>
    </row>
    <row r="62" spans="1:8" ht="25.5">
      <c r="A62" s="7" t="s">
        <v>103</v>
      </c>
      <c r="B62" s="13" t="s">
        <v>46</v>
      </c>
      <c r="C62" s="6">
        <v>2800</v>
      </c>
      <c r="D62" s="5">
        <v>2800</v>
      </c>
      <c r="E62" s="5">
        <v>2991</v>
      </c>
      <c r="F62" s="6">
        <v>0</v>
      </c>
      <c r="G62" s="63">
        <f t="shared" si="2"/>
        <v>0</v>
      </c>
      <c r="H62" s="65">
        <f t="shared" si="3"/>
        <v>0</v>
      </c>
    </row>
    <row r="63" spans="1:8">
      <c r="A63" s="5" t="s">
        <v>47</v>
      </c>
      <c r="B63" s="13" t="s">
        <v>48</v>
      </c>
      <c r="C63" s="6">
        <v>29000</v>
      </c>
      <c r="D63" s="5">
        <v>33689</v>
      </c>
      <c r="E63" s="5">
        <v>33768</v>
      </c>
      <c r="F63" s="6">
        <v>34000</v>
      </c>
      <c r="G63" s="63">
        <f t="shared" si="2"/>
        <v>117.24137931034481</v>
      </c>
      <c r="H63" s="65">
        <f t="shared" si="3"/>
        <v>100.68704098554844</v>
      </c>
    </row>
    <row r="64" spans="1:8">
      <c r="A64" s="5" t="s">
        <v>49</v>
      </c>
      <c r="B64" s="13" t="s">
        <v>50</v>
      </c>
      <c r="C64" s="6">
        <v>25000</v>
      </c>
      <c r="D64" s="5">
        <v>27800</v>
      </c>
      <c r="E64" s="5">
        <v>27827</v>
      </c>
      <c r="F64" s="6">
        <v>36000</v>
      </c>
      <c r="G64" s="63">
        <f t="shared" si="2"/>
        <v>144</v>
      </c>
      <c r="H64" s="65">
        <f t="shared" si="3"/>
        <v>129.37075502210084</v>
      </c>
    </row>
    <row r="65" spans="1:8">
      <c r="A65" s="5" t="s">
        <v>51</v>
      </c>
      <c r="B65" s="13" t="s">
        <v>52</v>
      </c>
      <c r="C65" s="6">
        <v>0</v>
      </c>
      <c r="D65" s="5">
        <v>0</v>
      </c>
      <c r="E65" s="5">
        <v>0</v>
      </c>
      <c r="F65" s="6">
        <v>0</v>
      </c>
      <c r="G65" s="63">
        <v>0</v>
      </c>
      <c r="H65" s="65">
        <v>0</v>
      </c>
    </row>
    <row r="66" spans="1:8">
      <c r="A66" s="5" t="s">
        <v>53</v>
      </c>
      <c r="B66" s="13" t="s">
        <v>54</v>
      </c>
      <c r="C66" s="6">
        <v>3000</v>
      </c>
      <c r="D66" s="5">
        <v>3400</v>
      </c>
      <c r="E66" s="5">
        <v>3436</v>
      </c>
      <c r="F66" s="6">
        <v>4300</v>
      </c>
      <c r="G66" s="63">
        <f t="shared" si="2"/>
        <v>143.33333333333334</v>
      </c>
      <c r="H66" s="65">
        <f t="shared" si="3"/>
        <v>125.14551804423748</v>
      </c>
    </row>
    <row r="67" spans="1:8">
      <c r="A67" s="5" t="s">
        <v>156</v>
      </c>
      <c r="B67" s="13" t="s">
        <v>165</v>
      </c>
      <c r="C67" s="6">
        <v>100</v>
      </c>
      <c r="D67" s="5">
        <v>100</v>
      </c>
      <c r="E67" s="5">
        <v>20</v>
      </c>
      <c r="F67" s="6">
        <v>100</v>
      </c>
      <c r="G67" s="63">
        <v>0</v>
      </c>
      <c r="H67" s="65">
        <v>0</v>
      </c>
    </row>
    <row r="68" spans="1:8">
      <c r="A68" s="5" t="s">
        <v>55</v>
      </c>
      <c r="B68" s="13" t="s">
        <v>56</v>
      </c>
      <c r="C68" s="6">
        <v>45000</v>
      </c>
      <c r="D68" s="5">
        <v>30000</v>
      </c>
      <c r="E68" s="5">
        <v>30945</v>
      </c>
      <c r="F68" s="6">
        <v>30000</v>
      </c>
      <c r="G68" s="63">
        <f t="shared" si="2"/>
        <v>66.666666666666657</v>
      </c>
      <c r="H68" s="65">
        <f t="shared" si="3"/>
        <v>96.94619486185168</v>
      </c>
    </row>
    <row r="69" spans="1:8">
      <c r="A69" s="5"/>
      <c r="B69" s="14"/>
      <c r="C69" s="6"/>
      <c r="D69" s="5"/>
      <c r="E69" s="28"/>
      <c r="F69" s="6"/>
      <c r="G69" s="44" t="s">
        <v>116</v>
      </c>
      <c r="H69" s="64"/>
    </row>
    <row r="70" spans="1:8">
      <c r="A70" s="6" t="s">
        <v>57</v>
      </c>
      <c r="B70" s="15" t="s">
        <v>58</v>
      </c>
      <c r="C70" s="6">
        <f>C71</f>
        <v>500</v>
      </c>
      <c r="D70" s="6">
        <f>D71</f>
        <v>1900</v>
      </c>
      <c r="E70" s="27">
        <f>E71</f>
        <v>1942</v>
      </c>
      <c r="F70" s="6">
        <f>F71</f>
        <v>1500</v>
      </c>
      <c r="G70" s="62">
        <f t="shared" si="2"/>
        <v>300</v>
      </c>
      <c r="H70" s="64">
        <f t="shared" si="3"/>
        <v>77.2399588053553</v>
      </c>
    </row>
    <row r="71" spans="1:8">
      <c r="A71" s="5" t="s">
        <v>59</v>
      </c>
      <c r="B71" s="13" t="s">
        <v>60</v>
      </c>
      <c r="C71" s="9">
        <v>500</v>
      </c>
      <c r="D71" s="5">
        <v>1900</v>
      </c>
      <c r="E71" s="48">
        <v>1942</v>
      </c>
      <c r="F71" s="6">
        <v>1500</v>
      </c>
      <c r="G71" s="63">
        <f t="shared" si="2"/>
        <v>300</v>
      </c>
      <c r="H71" s="65">
        <f t="shared" si="3"/>
        <v>77.2399588053553</v>
      </c>
    </row>
    <row r="72" spans="1:8">
      <c r="A72" s="5"/>
      <c r="B72" s="14"/>
      <c r="C72" s="6"/>
      <c r="D72" s="5"/>
      <c r="E72" s="28"/>
      <c r="F72" s="6"/>
      <c r="G72" s="37"/>
      <c r="H72" s="5"/>
    </row>
    <row r="73" spans="1:8" s="11" customFormat="1">
      <c r="A73" s="6" t="s">
        <v>61</v>
      </c>
      <c r="B73" s="12" t="s">
        <v>62</v>
      </c>
      <c r="C73" s="6">
        <f>C74+C75</f>
        <v>0</v>
      </c>
      <c r="D73" s="6">
        <f>D74+D75</f>
        <v>3600</v>
      </c>
      <c r="E73" s="6">
        <f>E74+E75</f>
        <v>3661</v>
      </c>
      <c r="F73" s="6">
        <f>F74+F75</f>
        <v>0</v>
      </c>
      <c r="G73" s="38">
        <v>0</v>
      </c>
      <c r="H73" s="6">
        <v>0</v>
      </c>
    </row>
    <row r="74" spans="1:8" ht="25.5">
      <c r="A74" s="7" t="s">
        <v>168</v>
      </c>
      <c r="B74" s="14" t="s">
        <v>167</v>
      </c>
      <c r="C74" s="40">
        <v>0</v>
      </c>
      <c r="D74" s="5">
        <v>0</v>
      </c>
      <c r="E74" s="5">
        <v>-401</v>
      </c>
      <c r="F74" s="40">
        <v>0</v>
      </c>
      <c r="G74" s="37">
        <v>0</v>
      </c>
      <c r="H74" s="5">
        <v>0</v>
      </c>
    </row>
    <row r="75" spans="1:8">
      <c r="A75" s="5" t="s">
        <v>61</v>
      </c>
      <c r="B75" s="14" t="s">
        <v>166</v>
      </c>
      <c r="C75" s="6"/>
      <c r="D75" s="5">
        <v>3600</v>
      </c>
      <c r="E75" s="28">
        <v>4062</v>
      </c>
      <c r="F75" s="6"/>
      <c r="G75" s="37"/>
      <c r="H75" s="5"/>
    </row>
    <row r="76" spans="1:8">
      <c r="A76" s="6" t="s">
        <v>117</v>
      </c>
      <c r="B76" s="12" t="s">
        <v>63</v>
      </c>
      <c r="C76" s="27">
        <f>C77+C78</f>
        <v>-21700</v>
      </c>
      <c r="D76" s="6">
        <f>D77+D78</f>
        <v>-23600</v>
      </c>
      <c r="E76" s="27">
        <f>E77+E78</f>
        <v>-23778</v>
      </c>
      <c r="F76" s="27">
        <f>F77+F78</f>
        <v>-28000</v>
      </c>
      <c r="G76" s="61">
        <f>F76/C76*100</f>
        <v>129.03225806451613</v>
      </c>
      <c r="H76" s="65">
        <f>F76/E76*100</f>
        <v>117.75590882328201</v>
      </c>
    </row>
    <row r="77" spans="1:8">
      <c r="A77" s="5" t="s">
        <v>135</v>
      </c>
      <c r="B77" s="14" t="s">
        <v>64</v>
      </c>
      <c r="C77" s="73">
        <v>-16000</v>
      </c>
      <c r="D77" s="50">
        <v>-17700</v>
      </c>
      <c r="E77" s="51">
        <v>-17726</v>
      </c>
      <c r="F77" s="40">
        <v>-23000</v>
      </c>
      <c r="G77" s="61">
        <f>F77/C77*100</f>
        <v>143.75</v>
      </c>
      <c r="H77" s="65">
        <f>F77/E77*100</f>
        <v>129.75290533679339</v>
      </c>
    </row>
    <row r="78" spans="1:8" ht="25.5">
      <c r="A78" s="7" t="s">
        <v>136</v>
      </c>
      <c r="B78" s="14" t="s">
        <v>111</v>
      </c>
      <c r="C78" s="73">
        <v>-5700</v>
      </c>
      <c r="D78" s="5">
        <v>-5900</v>
      </c>
      <c r="E78" s="5">
        <v>-6052</v>
      </c>
      <c r="F78" s="40">
        <v>-5000</v>
      </c>
      <c r="G78" s="37"/>
      <c r="H78" s="65">
        <f>F78/E78*100</f>
        <v>82.617316589557163</v>
      </c>
    </row>
    <row r="79" spans="1:8">
      <c r="A79" s="5"/>
      <c r="B79" s="14"/>
      <c r="C79" s="6"/>
      <c r="D79" s="5"/>
      <c r="E79" s="28"/>
      <c r="F79" s="6"/>
      <c r="G79" s="37"/>
      <c r="H79" s="5"/>
    </row>
    <row r="80" spans="1:8" s="11" customFormat="1" ht="25.5">
      <c r="A80" s="10" t="s">
        <v>137</v>
      </c>
      <c r="B80" s="12" t="s">
        <v>65</v>
      </c>
      <c r="C80" s="6">
        <f>C81+C82+C83</f>
        <v>258500</v>
      </c>
      <c r="D80" s="6">
        <f>D81+D82+D83</f>
        <v>290208</v>
      </c>
      <c r="E80" s="6">
        <f>E81+E82+E83</f>
        <v>290283</v>
      </c>
      <c r="F80" s="6">
        <f>F81+F82+F83</f>
        <v>274800</v>
      </c>
      <c r="G80" s="62">
        <f t="shared" ref="G80:G97" si="4">F80/C80*100</f>
        <v>106.30560928433268</v>
      </c>
      <c r="H80" s="64">
        <f t="shared" ref="H80:H85" si="5">F80/E80*100</f>
        <v>94.666239497318145</v>
      </c>
    </row>
    <row r="81" spans="1:8">
      <c r="A81" s="7" t="s">
        <v>138</v>
      </c>
      <c r="B81" s="14" t="s">
        <v>143</v>
      </c>
      <c r="C81" s="73">
        <v>190200</v>
      </c>
      <c r="D81" s="5">
        <v>91178</v>
      </c>
      <c r="E81" s="5">
        <v>91178</v>
      </c>
      <c r="F81" s="40">
        <v>120400</v>
      </c>
      <c r="G81" s="63">
        <f t="shared" si="4"/>
        <v>63.301787592008409</v>
      </c>
      <c r="H81" s="65">
        <f t="shared" si="5"/>
        <v>132.04939788106779</v>
      </c>
    </row>
    <row r="82" spans="1:8" ht="25.5">
      <c r="A82" s="7" t="s">
        <v>139</v>
      </c>
      <c r="B82" s="14" t="s">
        <v>142</v>
      </c>
      <c r="C82" s="9">
        <v>25500</v>
      </c>
      <c r="D82" s="5">
        <v>31630</v>
      </c>
      <c r="E82" s="28">
        <v>31630</v>
      </c>
      <c r="F82" s="6">
        <v>50000</v>
      </c>
      <c r="G82" s="63">
        <f t="shared" si="4"/>
        <v>196.07843137254901</v>
      </c>
      <c r="H82" s="65">
        <f t="shared" si="5"/>
        <v>158.07777426493834</v>
      </c>
    </row>
    <row r="83" spans="1:8">
      <c r="A83" s="5" t="s">
        <v>140</v>
      </c>
      <c r="B83" s="14" t="s">
        <v>141</v>
      </c>
      <c r="C83" s="73">
        <v>42800</v>
      </c>
      <c r="D83" s="5">
        <v>167400</v>
      </c>
      <c r="E83" s="5">
        <v>167475</v>
      </c>
      <c r="F83" s="40">
        <v>104400</v>
      </c>
      <c r="G83" s="63">
        <f t="shared" si="4"/>
        <v>243.92523364485982</v>
      </c>
      <c r="H83" s="65">
        <f t="shared" si="5"/>
        <v>62.337662337662337</v>
      </c>
    </row>
    <row r="84" spans="1:8">
      <c r="A84" s="5"/>
      <c r="B84" s="14"/>
      <c r="C84" s="6"/>
      <c r="D84" s="5"/>
      <c r="E84" s="28"/>
      <c r="F84" s="6"/>
      <c r="G84" s="44" t="s">
        <v>116</v>
      </c>
      <c r="H84" s="33" t="s">
        <v>116</v>
      </c>
    </row>
    <row r="85" spans="1:8">
      <c r="A85" s="6" t="s">
        <v>66</v>
      </c>
      <c r="B85" s="12" t="s">
        <v>67</v>
      </c>
      <c r="C85" s="40">
        <v>2800</v>
      </c>
      <c r="D85" s="52">
        <v>2800</v>
      </c>
      <c r="E85" s="52">
        <v>2412</v>
      </c>
      <c r="F85" s="40">
        <v>2800</v>
      </c>
      <c r="G85" s="62">
        <f t="shared" si="4"/>
        <v>100</v>
      </c>
      <c r="H85" s="64">
        <f t="shared" si="5"/>
        <v>116.08623548922057</v>
      </c>
    </row>
    <row r="86" spans="1:8">
      <c r="A86" s="5"/>
      <c r="B86" s="14"/>
      <c r="C86" s="6"/>
      <c r="D86" s="5"/>
      <c r="E86" s="28"/>
      <c r="F86" s="6"/>
      <c r="G86" s="44" t="s">
        <v>116</v>
      </c>
      <c r="H86" s="34"/>
    </row>
    <row r="87" spans="1:8" s="11" customFormat="1">
      <c r="A87" s="6" t="s">
        <v>104</v>
      </c>
      <c r="B87" s="12" t="s">
        <v>97</v>
      </c>
      <c r="C87" s="18">
        <f>C88</f>
        <v>0</v>
      </c>
      <c r="D87" s="18">
        <f>D88</f>
        <v>63870</v>
      </c>
      <c r="E87" s="18">
        <f>E88</f>
        <v>63870</v>
      </c>
      <c r="F87" s="18">
        <f>F88</f>
        <v>0</v>
      </c>
      <c r="G87" s="44">
        <v>0</v>
      </c>
      <c r="H87" s="34">
        <v>0</v>
      </c>
    </row>
    <row r="88" spans="1:8">
      <c r="A88" s="5" t="s">
        <v>105</v>
      </c>
      <c r="B88" s="14" t="s">
        <v>98</v>
      </c>
      <c r="C88" s="40">
        <v>0</v>
      </c>
      <c r="D88" s="5">
        <v>63870</v>
      </c>
      <c r="E88" s="5">
        <v>63870</v>
      </c>
      <c r="F88" s="40">
        <v>0</v>
      </c>
      <c r="G88" s="44">
        <v>0</v>
      </c>
      <c r="H88" s="34">
        <v>0</v>
      </c>
    </row>
    <row r="89" spans="1:8">
      <c r="A89" s="6" t="s">
        <v>68</v>
      </c>
      <c r="B89" s="21"/>
      <c r="C89" s="17">
        <f>C48+C56+C70+C73+C76+C80+C85+C87</f>
        <v>716600</v>
      </c>
      <c r="D89" s="60">
        <f>SUM(D48,D56,D70,D73,D76,D80,D85,D87,)</f>
        <v>843313</v>
      </c>
      <c r="E89" s="60">
        <f>SUM(E48,E56,E70,E73,E76,E80,E85,E87,)</f>
        <v>849164</v>
      </c>
      <c r="F89" s="60">
        <f>SUM(F48,F56,F70,F73,F76,F80,F85,F87,)</f>
        <v>755542</v>
      </c>
      <c r="G89" s="62">
        <f t="shared" si="4"/>
        <v>105.43427295562378</v>
      </c>
      <c r="H89" s="64">
        <f t="shared" ref="H89:H97" si="6">F89/E89*100</f>
        <v>88.9748034537498</v>
      </c>
    </row>
    <row r="90" spans="1:8">
      <c r="A90" s="6" t="s">
        <v>81</v>
      </c>
      <c r="B90" s="12"/>
      <c r="C90" s="17">
        <f>C45+C89</f>
        <v>936300</v>
      </c>
      <c r="D90" s="60">
        <f>SUM(D45,D89)</f>
        <v>1090013</v>
      </c>
      <c r="E90" s="60">
        <f>SUM(E45,E89)</f>
        <v>1097600</v>
      </c>
      <c r="F90" s="17">
        <f>F45+F89</f>
        <v>1045542</v>
      </c>
      <c r="G90" s="62">
        <f t="shared" si="4"/>
        <v>111.66741429029156</v>
      </c>
      <c r="H90" s="64">
        <f t="shared" si="6"/>
        <v>95.257106413994165</v>
      </c>
    </row>
    <row r="91" spans="1:8">
      <c r="A91" s="6"/>
      <c r="B91" s="12"/>
      <c r="C91" s="6"/>
      <c r="D91" s="6"/>
      <c r="E91" s="27"/>
      <c r="F91" s="6"/>
      <c r="G91" s="44" t="s">
        <v>116</v>
      </c>
      <c r="H91" s="33" t="s">
        <v>116</v>
      </c>
    </row>
    <row r="92" spans="1:8">
      <c r="A92" s="6" t="s">
        <v>4</v>
      </c>
      <c r="B92" s="12" t="s">
        <v>6</v>
      </c>
      <c r="C92" s="6">
        <f>C93</f>
        <v>1306000</v>
      </c>
      <c r="D92" s="6">
        <f>D93</f>
        <v>1623396</v>
      </c>
      <c r="E92" s="27">
        <f>E93</f>
        <v>1623396</v>
      </c>
      <c r="F92" s="6">
        <f>F93</f>
        <v>2511845</v>
      </c>
      <c r="G92" s="62">
        <f t="shared" si="4"/>
        <v>192.3311638591118</v>
      </c>
      <c r="H92" s="64">
        <f t="shared" si="6"/>
        <v>154.72780516891751</v>
      </c>
    </row>
    <row r="93" spans="1:8" ht="25.5">
      <c r="A93" s="7" t="s">
        <v>106</v>
      </c>
      <c r="B93" s="13" t="s">
        <v>8</v>
      </c>
      <c r="C93" s="6">
        <f>C94+C95+C96</f>
        <v>1306000</v>
      </c>
      <c r="D93" s="5">
        <f>D94+D95+D96</f>
        <v>1623396</v>
      </c>
      <c r="E93" s="5">
        <f>E94+E95+E96</f>
        <v>1623396</v>
      </c>
      <c r="F93" s="6">
        <f>F94+F95+F96</f>
        <v>2511845</v>
      </c>
      <c r="G93" s="63">
        <f t="shared" si="4"/>
        <v>192.3311638591118</v>
      </c>
      <c r="H93" s="65">
        <f t="shared" si="6"/>
        <v>154.72780516891751</v>
      </c>
    </row>
    <row r="94" spans="1:8" ht="25.5">
      <c r="A94" s="7" t="s">
        <v>122</v>
      </c>
      <c r="B94" s="13" t="s">
        <v>69</v>
      </c>
      <c r="C94" s="9">
        <v>332400</v>
      </c>
      <c r="D94" s="52">
        <v>332400</v>
      </c>
      <c r="E94" s="52">
        <v>332400</v>
      </c>
      <c r="F94" s="6">
        <v>579700</v>
      </c>
      <c r="G94" s="63">
        <f t="shared" si="4"/>
        <v>174.39831528279183</v>
      </c>
      <c r="H94" s="65">
        <f t="shared" si="6"/>
        <v>174.39831528279183</v>
      </c>
    </row>
    <row r="95" spans="1:8" ht="25.5">
      <c r="A95" s="7" t="s">
        <v>93</v>
      </c>
      <c r="B95" s="14" t="s">
        <v>11</v>
      </c>
      <c r="C95" s="9">
        <v>973600</v>
      </c>
      <c r="D95" s="52">
        <v>1210996</v>
      </c>
      <c r="E95" s="48">
        <v>1210996</v>
      </c>
      <c r="F95" s="6">
        <v>1932145</v>
      </c>
      <c r="G95" s="63">
        <f>F95/C95*100</f>
        <v>198.45367707477405</v>
      </c>
      <c r="H95" s="65">
        <f>F95/E95*100</f>
        <v>159.55007283261051</v>
      </c>
    </row>
    <row r="96" spans="1:8" ht="25.5">
      <c r="A96" s="7" t="s">
        <v>153</v>
      </c>
      <c r="B96" s="14" t="s">
        <v>150</v>
      </c>
      <c r="C96" s="6">
        <v>0</v>
      </c>
      <c r="D96" s="52">
        <v>80000</v>
      </c>
      <c r="E96" s="48">
        <v>80000</v>
      </c>
      <c r="F96" s="6">
        <v>0</v>
      </c>
      <c r="G96" s="44">
        <v>0</v>
      </c>
      <c r="H96" s="65">
        <f t="shared" si="6"/>
        <v>0</v>
      </c>
    </row>
    <row r="97" spans="1:8" s="11" customFormat="1">
      <c r="A97" s="6" t="s">
        <v>12</v>
      </c>
      <c r="B97" s="12"/>
      <c r="C97" s="6">
        <f>C92</f>
        <v>1306000</v>
      </c>
      <c r="D97" s="6">
        <f>D92</f>
        <v>1623396</v>
      </c>
      <c r="E97" s="27">
        <f>E92</f>
        <v>1623396</v>
      </c>
      <c r="F97" s="6">
        <f>F92</f>
        <v>2511845</v>
      </c>
      <c r="G97" s="62">
        <f t="shared" si="4"/>
        <v>192.3311638591118</v>
      </c>
      <c r="H97" s="64">
        <f t="shared" si="6"/>
        <v>154.72780516891751</v>
      </c>
    </row>
    <row r="98" spans="1:8">
      <c r="A98" s="5"/>
      <c r="B98" s="14"/>
      <c r="C98" s="6"/>
      <c r="D98" s="5"/>
      <c r="E98" s="28"/>
      <c r="F98" s="6"/>
      <c r="G98" s="37"/>
      <c r="H98" s="5"/>
    </row>
    <row r="99" spans="1:8" ht="25.5">
      <c r="A99" s="10" t="s">
        <v>70</v>
      </c>
      <c r="B99" s="12"/>
      <c r="C99" s="6"/>
      <c r="D99" s="6"/>
      <c r="E99" s="27"/>
      <c r="F99" s="6"/>
      <c r="G99" s="37"/>
      <c r="H99" s="5"/>
    </row>
    <row r="100" spans="1:8" s="11" customFormat="1">
      <c r="A100" s="6" t="s">
        <v>71</v>
      </c>
      <c r="B100" s="12" t="s">
        <v>15</v>
      </c>
      <c r="C100" s="6">
        <f>C101+C102</f>
        <v>0</v>
      </c>
      <c r="D100" s="6">
        <f>D101+D102</f>
        <v>220677</v>
      </c>
      <c r="E100" s="6">
        <f>E101+E102</f>
        <v>220677</v>
      </c>
      <c r="F100" s="6">
        <f>F101+F102</f>
        <v>0</v>
      </c>
      <c r="G100" s="38">
        <v>0</v>
      </c>
      <c r="H100" s="6">
        <v>0</v>
      </c>
    </row>
    <row r="101" spans="1:8">
      <c r="A101" s="5" t="s">
        <v>72</v>
      </c>
      <c r="B101" s="14" t="s">
        <v>73</v>
      </c>
      <c r="C101" s="40">
        <v>0</v>
      </c>
      <c r="D101" s="5">
        <v>220677</v>
      </c>
      <c r="E101" s="5">
        <v>220677</v>
      </c>
      <c r="F101" s="40">
        <v>0</v>
      </c>
      <c r="G101" s="37">
        <v>0</v>
      </c>
      <c r="H101" s="5">
        <v>0</v>
      </c>
    </row>
    <row r="102" spans="1:8">
      <c r="A102" s="5" t="s">
        <v>113</v>
      </c>
      <c r="B102" s="14" t="s">
        <v>112</v>
      </c>
      <c r="C102" s="40"/>
      <c r="D102" s="5">
        <v>0</v>
      </c>
      <c r="E102" s="28">
        <v>0</v>
      </c>
      <c r="F102" s="40"/>
      <c r="G102" s="37">
        <v>0</v>
      </c>
      <c r="H102" s="5">
        <v>0</v>
      </c>
    </row>
    <row r="103" spans="1:8" s="11" customFormat="1">
      <c r="A103" s="6" t="s">
        <v>74</v>
      </c>
      <c r="B103" s="12" t="s">
        <v>75</v>
      </c>
      <c r="C103" s="6">
        <f>C104</f>
        <v>0</v>
      </c>
      <c r="D103" s="6">
        <f>D104</f>
        <v>0</v>
      </c>
      <c r="E103" s="27">
        <f>E104</f>
        <v>0</v>
      </c>
      <c r="F103" s="6">
        <f>F104</f>
        <v>0</v>
      </c>
      <c r="G103" s="38">
        <v>0</v>
      </c>
      <c r="H103" s="6">
        <v>0</v>
      </c>
    </row>
    <row r="104" spans="1:8">
      <c r="A104" s="5" t="s">
        <v>76</v>
      </c>
      <c r="B104" s="14" t="s">
        <v>77</v>
      </c>
      <c r="C104" s="40">
        <v>0</v>
      </c>
      <c r="D104" s="5">
        <v>0</v>
      </c>
      <c r="E104" s="28">
        <v>0</v>
      </c>
      <c r="F104" s="40">
        <v>0</v>
      </c>
      <c r="G104" s="37">
        <v>0</v>
      </c>
      <c r="H104" s="5">
        <v>0</v>
      </c>
    </row>
    <row r="105" spans="1:8" ht="38.25">
      <c r="A105" s="53" t="s">
        <v>125</v>
      </c>
      <c r="B105" s="54" t="s">
        <v>126</v>
      </c>
      <c r="C105" s="40"/>
      <c r="D105" s="5">
        <f>D106+D107</f>
        <v>928876</v>
      </c>
      <c r="E105" s="5">
        <f>E106+E107</f>
        <v>928876</v>
      </c>
      <c r="F105" s="5">
        <f>F106+F107</f>
        <v>0</v>
      </c>
      <c r="G105" s="37">
        <v>0</v>
      </c>
      <c r="H105" s="5">
        <v>0</v>
      </c>
    </row>
    <row r="106" spans="1:8">
      <c r="A106" s="5" t="s">
        <v>76</v>
      </c>
      <c r="B106" s="55" t="s">
        <v>127</v>
      </c>
      <c r="C106" s="40">
        <v>0</v>
      </c>
      <c r="D106" s="5">
        <v>928876</v>
      </c>
      <c r="E106" s="5">
        <v>928876</v>
      </c>
      <c r="F106" s="40">
        <v>0</v>
      </c>
      <c r="G106" s="37">
        <v>0</v>
      </c>
      <c r="H106" s="5">
        <v>0</v>
      </c>
    </row>
    <row r="107" spans="1:8">
      <c r="A107" s="5" t="s">
        <v>128</v>
      </c>
      <c r="B107" s="55" t="s">
        <v>129</v>
      </c>
      <c r="C107" s="40">
        <v>0</v>
      </c>
      <c r="D107" s="5">
        <v>0</v>
      </c>
      <c r="E107" s="5">
        <v>0</v>
      </c>
      <c r="F107" s="40">
        <v>0</v>
      </c>
      <c r="G107" s="37">
        <v>0</v>
      </c>
      <c r="H107" s="5">
        <v>0</v>
      </c>
    </row>
    <row r="108" spans="1:8">
      <c r="A108" s="6" t="s">
        <v>78</v>
      </c>
      <c r="B108" s="12"/>
      <c r="C108" s="6">
        <f>C100+C103</f>
        <v>0</v>
      </c>
      <c r="D108" s="6">
        <f>D100+D103+D105</f>
        <v>1149553</v>
      </c>
      <c r="E108" s="6">
        <f>E100+E103+E105</f>
        <v>1149553</v>
      </c>
      <c r="F108" s="6">
        <f>F100+F103</f>
        <v>0</v>
      </c>
      <c r="G108" s="37">
        <v>0</v>
      </c>
      <c r="H108" s="5">
        <v>0</v>
      </c>
    </row>
    <row r="109" spans="1:8">
      <c r="A109" s="5"/>
      <c r="B109" s="14"/>
      <c r="C109" s="6"/>
      <c r="D109" s="5"/>
      <c r="E109" s="28"/>
      <c r="F109" s="6"/>
      <c r="G109" s="37"/>
      <c r="H109" s="5"/>
    </row>
    <row r="110" spans="1:8">
      <c r="A110" s="6" t="s">
        <v>79</v>
      </c>
      <c r="B110" s="12"/>
      <c r="C110" s="6">
        <v>0</v>
      </c>
      <c r="D110" s="6">
        <v>0</v>
      </c>
      <c r="E110" s="27">
        <v>0</v>
      </c>
      <c r="F110" s="6">
        <v>0</v>
      </c>
      <c r="G110" s="37">
        <v>0</v>
      </c>
      <c r="H110" s="5"/>
    </row>
    <row r="111" spans="1:8">
      <c r="A111" s="5"/>
      <c r="B111" s="14"/>
      <c r="C111" s="6"/>
      <c r="D111" s="5"/>
      <c r="E111" s="28"/>
      <c r="F111" s="6"/>
      <c r="G111" s="37"/>
      <c r="H111" s="5"/>
    </row>
    <row r="112" spans="1:8" s="11" customFormat="1">
      <c r="A112" s="6" t="s">
        <v>80</v>
      </c>
      <c r="B112" s="21"/>
      <c r="C112" s="17">
        <f>C90+C97+C108+C110</f>
        <v>2242300</v>
      </c>
      <c r="D112" s="22">
        <f>D90+D97+D108+D110</f>
        <v>3862962</v>
      </c>
      <c r="E112" s="32">
        <f>E90+E97+E108+E110</f>
        <v>3870549</v>
      </c>
      <c r="F112" s="32">
        <f>F90+F97+F108+F110</f>
        <v>3557387</v>
      </c>
      <c r="G112" s="62">
        <f>F112/C112*100</f>
        <v>158.64902109441198</v>
      </c>
      <c r="H112" s="64">
        <f>F112/E112*100</f>
        <v>91.909106434255193</v>
      </c>
    </row>
    <row r="113" spans="1:8">
      <c r="A113" s="5"/>
      <c r="B113" s="14"/>
      <c r="C113" s="6"/>
      <c r="D113" s="5"/>
      <c r="E113" s="28"/>
      <c r="F113" s="6"/>
      <c r="G113" s="37"/>
      <c r="H113" s="34"/>
    </row>
    <row r="114" spans="1:8">
      <c r="A114" s="6" t="s">
        <v>82</v>
      </c>
      <c r="B114" s="14"/>
      <c r="C114" s="6"/>
      <c r="D114" s="5"/>
      <c r="E114" s="28"/>
      <c r="F114" s="6"/>
      <c r="G114" s="37"/>
      <c r="H114" s="34"/>
    </row>
    <row r="115" spans="1:8" ht="25.5">
      <c r="A115" s="10" t="s">
        <v>114</v>
      </c>
      <c r="B115" s="14" t="s">
        <v>115</v>
      </c>
      <c r="C115" s="6">
        <v>0</v>
      </c>
      <c r="D115" s="5">
        <v>0</v>
      </c>
      <c r="E115" s="5">
        <v>0</v>
      </c>
      <c r="F115" s="6">
        <v>0</v>
      </c>
      <c r="G115" s="37">
        <v>0</v>
      </c>
      <c r="H115" s="34">
        <v>0</v>
      </c>
    </row>
    <row r="116" spans="1:8">
      <c r="A116" s="10" t="s">
        <v>154</v>
      </c>
      <c r="B116" s="55" t="s">
        <v>155</v>
      </c>
      <c r="C116" s="5">
        <f>C117</f>
        <v>-29820</v>
      </c>
      <c r="D116" s="5">
        <f>D117</f>
        <v>-30814</v>
      </c>
      <c r="E116" s="5">
        <f>E117</f>
        <v>-30814</v>
      </c>
      <c r="F116" s="5">
        <f>F117</f>
        <v>0</v>
      </c>
      <c r="G116" s="61">
        <f>F116/C116*100</f>
        <v>0</v>
      </c>
      <c r="H116" s="64">
        <f>F116/E116*100</f>
        <v>0</v>
      </c>
    </row>
    <row r="117" spans="1:8" ht="25.5">
      <c r="A117" s="7" t="s">
        <v>130</v>
      </c>
      <c r="B117" s="55" t="s">
        <v>131</v>
      </c>
      <c r="C117" s="9">
        <v>-29820</v>
      </c>
      <c r="D117" s="5">
        <v>-30814</v>
      </c>
      <c r="E117" s="5">
        <v>-30814</v>
      </c>
      <c r="F117" s="6">
        <v>0</v>
      </c>
      <c r="G117" s="61">
        <f>F117/C117*100</f>
        <v>0</v>
      </c>
      <c r="H117" s="64">
        <f>F117/E117*100</f>
        <v>0</v>
      </c>
    </row>
    <row r="118" spans="1:8">
      <c r="A118" s="5" t="s">
        <v>83</v>
      </c>
      <c r="B118" s="14" t="s">
        <v>84</v>
      </c>
      <c r="C118" s="6">
        <f>C119+C120+C121</f>
        <v>300756</v>
      </c>
      <c r="D118" s="6">
        <f>D119+D120+D121</f>
        <v>300756</v>
      </c>
      <c r="E118" s="6">
        <f>E119+E120+E121</f>
        <v>40874</v>
      </c>
      <c r="F118" s="6">
        <f>F119+F120+F121</f>
        <v>324513</v>
      </c>
      <c r="G118" s="63">
        <f t="shared" ref="G118:G127" si="7">F118/C118*100</f>
        <v>107.89909428240834</v>
      </c>
      <c r="H118" s="65">
        <f t="shared" ref="H118:H127" si="8">F118/E118*100</f>
        <v>793.93501981699853</v>
      </c>
    </row>
    <row r="119" spans="1:8" ht="25.5">
      <c r="A119" s="7" t="s">
        <v>85</v>
      </c>
      <c r="B119" s="14" t="s">
        <v>86</v>
      </c>
      <c r="C119" s="73">
        <v>159203</v>
      </c>
      <c r="D119" s="5">
        <v>159203</v>
      </c>
      <c r="E119" s="5">
        <v>159203</v>
      </c>
      <c r="F119" s="40">
        <v>324513</v>
      </c>
      <c r="G119" s="63">
        <f t="shared" si="7"/>
        <v>203.83598299027028</v>
      </c>
      <c r="H119" s="65">
        <f t="shared" si="8"/>
        <v>203.83598299027028</v>
      </c>
    </row>
    <row r="120" spans="1:8" ht="38.25">
      <c r="A120" s="7" t="s">
        <v>157</v>
      </c>
      <c r="B120" s="14" t="s">
        <v>158</v>
      </c>
      <c r="C120" s="73">
        <v>141553</v>
      </c>
      <c r="D120" s="5">
        <v>141553</v>
      </c>
      <c r="E120" s="5">
        <v>141553</v>
      </c>
      <c r="F120" s="40">
        <v>0</v>
      </c>
      <c r="G120" s="44">
        <v>0</v>
      </c>
      <c r="H120" s="33">
        <v>0</v>
      </c>
    </row>
    <row r="121" spans="1:8">
      <c r="A121" s="5" t="s">
        <v>88</v>
      </c>
      <c r="B121" s="14" t="s">
        <v>87</v>
      </c>
      <c r="C121" s="73">
        <v>0</v>
      </c>
      <c r="D121" s="5">
        <v>0</v>
      </c>
      <c r="E121" s="5">
        <v>-259882</v>
      </c>
      <c r="F121" s="40">
        <v>0</v>
      </c>
      <c r="G121" s="44" t="s">
        <v>116</v>
      </c>
      <c r="H121" s="65">
        <f t="shared" si="8"/>
        <v>0</v>
      </c>
    </row>
    <row r="122" spans="1:8">
      <c r="A122" s="5" t="s">
        <v>107</v>
      </c>
      <c r="B122" s="14"/>
      <c r="C122" s="18">
        <f>C115+C116+C118</f>
        <v>270936</v>
      </c>
      <c r="D122" s="19">
        <f>D116+D118</f>
        <v>269942</v>
      </c>
      <c r="E122" s="19">
        <f>E116+E118</f>
        <v>10060</v>
      </c>
      <c r="F122" s="18">
        <f>F115+F116+F118</f>
        <v>324513</v>
      </c>
      <c r="G122" s="63">
        <f t="shared" si="7"/>
        <v>119.7747807600319</v>
      </c>
      <c r="H122" s="65">
        <f t="shared" si="8"/>
        <v>3225.7753479125249</v>
      </c>
    </row>
    <row r="123" spans="1:8" s="26" customFormat="1">
      <c r="A123" s="8" t="s">
        <v>89</v>
      </c>
      <c r="B123" s="16"/>
      <c r="C123" s="8">
        <f>C112+C122</f>
        <v>2513236</v>
      </c>
      <c r="D123" s="8">
        <f>D112+D122</f>
        <v>4132904</v>
      </c>
      <c r="E123" s="31">
        <f>E112+E122</f>
        <v>3880609</v>
      </c>
      <c r="F123" s="8">
        <f>F112+F122</f>
        <v>3881900</v>
      </c>
      <c r="G123" s="62">
        <f t="shared" si="7"/>
        <v>154.45823631366096</v>
      </c>
      <c r="H123" s="64">
        <f t="shared" si="8"/>
        <v>100.03326797417623</v>
      </c>
    </row>
    <row r="124" spans="1:8">
      <c r="A124" s="5"/>
      <c r="B124" s="14"/>
      <c r="C124" s="6"/>
      <c r="D124" s="5"/>
      <c r="E124" s="28"/>
      <c r="F124" s="6"/>
      <c r="G124" s="37"/>
      <c r="H124" s="34"/>
    </row>
    <row r="125" spans="1:8" s="26" customFormat="1" ht="25.5">
      <c r="A125" s="23" t="s">
        <v>90</v>
      </c>
      <c r="B125" s="16"/>
      <c r="C125" s="20">
        <f>SUM(C126:C127)</f>
        <v>5041917</v>
      </c>
      <c r="D125" s="20">
        <f>SUM(D126:D127)</f>
        <v>7479267</v>
      </c>
      <c r="E125" s="20">
        <f>SUM(E126:E127)</f>
        <v>7037891</v>
      </c>
      <c r="F125" s="20">
        <f>SUM(F126:F127)</f>
        <v>7175713</v>
      </c>
      <c r="G125" s="62">
        <f t="shared" si="7"/>
        <v>142.32112508000429</v>
      </c>
      <c r="H125" s="64">
        <f t="shared" si="8"/>
        <v>101.95828551479413</v>
      </c>
    </row>
    <row r="126" spans="1:8">
      <c r="A126" s="40" t="s">
        <v>145</v>
      </c>
      <c r="B126" s="5"/>
      <c r="C126" s="20">
        <f>C31</f>
        <v>2528681</v>
      </c>
      <c r="D126" s="17">
        <f>D31</f>
        <v>3346363</v>
      </c>
      <c r="E126" s="17">
        <f>E31</f>
        <v>3157282</v>
      </c>
      <c r="F126" s="17">
        <f>F31</f>
        <v>3293813</v>
      </c>
      <c r="G126" s="62">
        <f t="shared" si="7"/>
        <v>130.25814644077286</v>
      </c>
      <c r="H126" s="64">
        <f t="shared" si="8"/>
        <v>104.32432072903212</v>
      </c>
    </row>
    <row r="127" spans="1:8">
      <c r="A127" s="40" t="s">
        <v>146</v>
      </c>
      <c r="B127" s="5"/>
      <c r="C127" s="6">
        <f>C123</f>
        <v>2513236</v>
      </c>
      <c r="D127" s="6">
        <f>D123</f>
        <v>4132904</v>
      </c>
      <c r="E127" s="6">
        <f>E123</f>
        <v>3880609</v>
      </c>
      <c r="F127" s="6">
        <f>F123</f>
        <v>3881900</v>
      </c>
      <c r="G127" s="62">
        <f t="shared" si="7"/>
        <v>154.45823631366096</v>
      </c>
      <c r="H127" s="64">
        <f t="shared" si="8"/>
        <v>100.03326797417623</v>
      </c>
    </row>
  </sheetData>
  <mergeCells count="4">
    <mergeCell ref="A4:H4"/>
    <mergeCell ref="A2:H2"/>
    <mergeCell ref="A3:H3"/>
    <mergeCell ref="A1:H1"/>
  </mergeCells>
  <pageMargins left="1.0900000000000001" right="0.91" top="0.98425196850393704" bottom="0.98425196850393704" header="0.51181102362204722" footer="0.51181102362204722"/>
  <pageSetup paperSize="9" scale="78" orientation="portrait" horizontalDpi="240" verticalDpi="144" r:id="rId1"/>
  <headerFooter alignWithMargins="0">
    <oddFooter>Page &amp;P of &amp;N</oddFooter>
  </headerFooter>
  <rowBreaks count="2" manualBreakCount="2">
    <brk id="50" max="7" man="1"/>
    <brk id="12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4"/>
  <sheetViews>
    <sheetView topLeftCell="A28" workbookViewId="0">
      <selection activeCell="F65" sqref="F65"/>
    </sheetView>
  </sheetViews>
  <sheetFormatPr defaultRowHeight="12.75"/>
  <sheetData>
    <row r="1" spans="1:3" ht="25.5">
      <c r="A1" t="s">
        <v>192</v>
      </c>
      <c r="B1" s="68" t="s">
        <v>194</v>
      </c>
      <c r="C1" t="s">
        <v>197</v>
      </c>
    </row>
    <row r="2" spans="1:3">
      <c r="A2" t="s">
        <v>192</v>
      </c>
      <c r="B2">
        <f>SUM(B3:B4)</f>
        <v>3245358</v>
      </c>
    </row>
    <row r="3" spans="1:3">
      <c r="A3" t="s">
        <v>193</v>
      </c>
      <c r="B3">
        <v>3120925</v>
      </c>
      <c r="C3" s="72">
        <f>B3/B2%</f>
        <v>96.165815913067206</v>
      </c>
    </row>
    <row r="4" spans="1:3">
      <c r="A4" t="s">
        <v>190</v>
      </c>
      <c r="B4">
        <v>124433</v>
      </c>
      <c r="C4" s="71">
        <f>B4/B2%</f>
        <v>3.8341840869327819</v>
      </c>
    </row>
    <row r="29" spans="1:3" s="11" customFormat="1">
      <c r="A29" s="11" t="s">
        <v>198</v>
      </c>
    </row>
    <row r="30" spans="1:3" s="11" customFormat="1">
      <c r="A30" s="11" t="s">
        <v>193</v>
      </c>
      <c r="B30" s="11">
        <v>3120693</v>
      </c>
    </row>
    <row r="31" spans="1:3">
      <c r="A31" s="11" t="s">
        <v>189</v>
      </c>
      <c r="B31" s="11">
        <v>579700</v>
      </c>
      <c r="C31" s="69">
        <f>B31/B34%</f>
        <v>11.15906216138541</v>
      </c>
    </row>
    <row r="32" spans="1:3">
      <c r="A32" s="11" t="s">
        <v>195</v>
      </c>
      <c r="B32" s="11">
        <v>1045542</v>
      </c>
      <c r="C32" s="69">
        <f>B32/B34%</f>
        <v>20.126389805656761</v>
      </c>
    </row>
    <row r="33" spans="1:3">
      <c r="A33" s="11" t="s">
        <v>190</v>
      </c>
      <c r="B33" s="11">
        <v>448946</v>
      </c>
      <c r="C33" s="69">
        <f>B33/B34%</f>
        <v>8.642084390383534</v>
      </c>
    </row>
    <row r="34" spans="1:3" ht="63.75">
      <c r="A34" s="70" t="s">
        <v>196</v>
      </c>
      <c r="B34" s="11">
        <f>SUM(B30:B33)</f>
        <v>5194881</v>
      </c>
      <c r="C34" s="69">
        <f>SUM(C31:C33)</f>
        <v>39.927536357425709</v>
      </c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12"/>
  <sheetViews>
    <sheetView tabSelected="1" topLeftCell="A91" workbookViewId="0">
      <selection activeCell="A58" sqref="A58"/>
    </sheetView>
  </sheetViews>
  <sheetFormatPr defaultRowHeight="12.75"/>
  <cols>
    <col min="1" max="1" width="40.85546875" customWidth="1"/>
    <col min="2" max="2" width="14.28515625" customWidth="1"/>
    <col min="3" max="3" width="11.7109375" customWidth="1"/>
    <col min="4" max="4" width="14.5703125" customWidth="1"/>
  </cols>
  <sheetData>
    <row r="2" spans="1:5" s="11" customFormat="1">
      <c r="A2" s="11" t="s">
        <v>185</v>
      </c>
      <c r="B2" s="11" t="s">
        <v>170</v>
      </c>
      <c r="C2" s="11" t="s">
        <v>171</v>
      </c>
      <c r="D2" s="11" t="s">
        <v>172</v>
      </c>
    </row>
    <row r="4" spans="1:5" s="11" customFormat="1">
      <c r="A4" s="11" t="s">
        <v>189</v>
      </c>
      <c r="D4" s="11">
        <v>579700</v>
      </c>
      <c r="E4" s="69">
        <f>D4/$D$23%</f>
        <v>29.731940679726428</v>
      </c>
    </row>
    <row r="5" spans="1:5" s="11" customFormat="1">
      <c r="A5" s="11" t="s">
        <v>173</v>
      </c>
      <c r="B5" s="11">
        <f>SUM(B6:B7)</f>
        <v>246700</v>
      </c>
      <c r="C5" s="11">
        <f>SUM(C6:C7)</f>
        <v>248436</v>
      </c>
      <c r="D5" s="11">
        <f>SUM(D6:D7)</f>
        <v>290000</v>
      </c>
      <c r="E5" s="69">
        <f t="shared" ref="E5:E20" si="0">D5/$D$23%</f>
        <v>14.873663614146393</v>
      </c>
    </row>
    <row r="6" spans="1:5">
      <c r="A6" s="68" t="s">
        <v>174</v>
      </c>
      <c r="B6">
        <v>0</v>
      </c>
      <c r="C6">
        <v>0</v>
      </c>
      <c r="D6">
        <v>15000</v>
      </c>
      <c r="E6" s="69">
        <f t="shared" si="0"/>
        <v>0.76932742831791689</v>
      </c>
    </row>
    <row r="7" spans="1:5">
      <c r="A7" t="s">
        <v>20</v>
      </c>
      <c r="B7">
        <f>SUM(B8:B11)</f>
        <v>246700</v>
      </c>
      <c r="C7">
        <f>SUM(C8:C11)</f>
        <v>248436</v>
      </c>
      <c r="D7">
        <f>SUM(D8:D11)</f>
        <v>275000</v>
      </c>
      <c r="E7" s="69">
        <f t="shared" si="0"/>
        <v>14.104336185828476</v>
      </c>
    </row>
    <row r="8" spans="1:5">
      <c r="A8" t="s">
        <v>175</v>
      </c>
      <c r="B8">
        <v>57000</v>
      </c>
      <c r="C8">
        <v>52314</v>
      </c>
      <c r="D8">
        <v>53000</v>
      </c>
      <c r="E8" s="69">
        <f t="shared" si="0"/>
        <v>2.7182902467233063</v>
      </c>
    </row>
    <row r="9" spans="1:5">
      <c r="A9" t="s">
        <v>176</v>
      </c>
      <c r="B9">
        <v>67700</v>
      </c>
      <c r="C9">
        <v>72314</v>
      </c>
      <c r="D9">
        <v>72000</v>
      </c>
      <c r="E9" s="69">
        <f t="shared" si="0"/>
        <v>3.6927716559260011</v>
      </c>
    </row>
    <row r="10" spans="1:5">
      <c r="A10" t="s">
        <v>177</v>
      </c>
      <c r="B10">
        <v>122000</v>
      </c>
      <c r="C10">
        <v>122067</v>
      </c>
      <c r="D10">
        <v>150000</v>
      </c>
      <c r="E10" s="69">
        <f t="shared" si="0"/>
        <v>7.6932742831791687</v>
      </c>
    </row>
    <row r="11" spans="1:5">
      <c r="A11" t="s">
        <v>181</v>
      </c>
      <c r="C11">
        <v>1741</v>
      </c>
      <c r="E11" s="69">
        <f t="shared" si="0"/>
        <v>0</v>
      </c>
    </row>
    <row r="12" spans="1:5" s="11" customFormat="1">
      <c r="A12" s="11" t="s">
        <v>178</v>
      </c>
      <c r="B12" s="11">
        <f>SUM(B13:B20)</f>
        <v>843313</v>
      </c>
      <c r="C12" s="11">
        <f>SUM(C13:C20)</f>
        <v>849164</v>
      </c>
      <c r="D12" s="11">
        <f>SUM(D13:D20)</f>
        <v>755542</v>
      </c>
      <c r="E12" s="69">
        <f t="shared" si="0"/>
        <v>38.750612256411706</v>
      </c>
    </row>
    <row r="13" spans="1:5">
      <c r="A13" t="s">
        <v>179</v>
      </c>
      <c r="B13">
        <v>74746</v>
      </c>
      <c r="C13">
        <v>74894</v>
      </c>
      <c r="D13">
        <v>62000</v>
      </c>
      <c r="E13" s="69">
        <f t="shared" si="0"/>
        <v>3.1798867037140566</v>
      </c>
    </row>
    <row r="14" spans="1:5">
      <c r="A14" t="s">
        <v>38</v>
      </c>
      <c r="B14">
        <v>429789</v>
      </c>
      <c r="C14">
        <v>435880</v>
      </c>
      <c r="D14">
        <v>442442</v>
      </c>
      <c r="E14" s="69">
        <f t="shared" si="0"/>
        <v>22.69218440265572</v>
      </c>
    </row>
    <row r="15" spans="1:5">
      <c r="A15" t="s">
        <v>180</v>
      </c>
      <c r="B15">
        <v>1900</v>
      </c>
      <c r="C15">
        <v>1942</v>
      </c>
      <c r="D15">
        <v>1500</v>
      </c>
      <c r="E15" s="69">
        <f t="shared" si="0"/>
        <v>7.6932742831791689E-2</v>
      </c>
    </row>
    <row r="16" spans="1:5">
      <c r="A16" t="s">
        <v>61</v>
      </c>
      <c r="B16">
        <v>3600</v>
      </c>
      <c r="C16">
        <v>3661</v>
      </c>
      <c r="D16">
        <v>0</v>
      </c>
      <c r="E16" s="69">
        <f t="shared" si="0"/>
        <v>0</v>
      </c>
    </row>
    <row r="17" spans="1:6">
      <c r="A17" t="s">
        <v>182</v>
      </c>
      <c r="B17">
        <v>-23600</v>
      </c>
      <c r="C17">
        <v>-23778</v>
      </c>
      <c r="D17">
        <v>-28000</v>
      </c>
      <c r="E17" s="69">
        <f t="shared" si="0"/>
        <v>-1.4360778661934448</v>
      </c>
    </row>
    <row r="18" spans="1:6" ht="25.5">
      <c r="A18" s="68" t="s">
        <v>183</v>
      </c>
      <c r="B18">
        <v>290208</v>
      </c>
      <c r="C18">
        <v>290283</v>
      </c>
      <c r="D18">
        <v>274800</v>
      </c>
      <c r="E18" s="69">
        <f t="shared" si="0"/>
        <v>14.094078486784237</v>
      </c>
    </row>
    <row r="19" spans="1:6">
      <c r="A19" t="s">
        <v>66</v>
      </c>
      <c r="B19">
        <v>2800</v>
      </c>
      <c r="C19">
        <v>2412</v>
      </c>
      <c r="D19">
        <v>2800</v>
      </c>
      <c r="E19" s="69">
        <f t="shared" si="0"/>
        <v>0.14360778661934448</v>
      </c>
    </row>
    <row r="20" spans="1:6">
      <c r="A20" t="s">
        <v>184</v>
      </c>
      <c r="B20">
        <v>63870</v>
      </c>
      <c r="C20">
        <v>63870</v>
      </c>
      <c r="D20">
        <v>0</v>
      </c>
      <c r="E20" s="69">
        <f t="shared" si="0"/>
        <v>0</v>
      </c>
    </row>
    <row r="21" spans="1:6" s="11" customFormat="1">
      <c r="A21" s="11" t="s">
        <v>186</v>
      </c>
      <c r="B21" s="11">
        <f>B5+B12</f>
        <v>1090013</v>
      </c>
      <c r="C21" s="11">
        <f>C5+C12</f>
        <v>1097600</v>
      </c>
      <c r="D21" s="11">
        <f>D5+D12</f>
        <v>1045542</v>
      </c>
      <c r="E21" s="69">
        <f>D21/D23%</f>
        <v>53.624275870558101</v>
      </c>
    </row>
    <row r="22" spans="1:6" s="11" customFormat="1">
      <c r="A22" s="11" t="s">
        <v>187</v>
      </c>
      <c r="D22" s="11">
        <v>324513</v>
      </c>
      <c r="E22" s="69">
        <f>D22/D23%</f>
        <v>16.643783449715478</v>
      </c>
    </row>
    <row r="23" spans="1:6" s="11" customFormat="1">
      <c r="A23" s="11" t="s">
        <v>188</v>
      </c>
      <c r="B23" s="11">
        <f>B4+B21+B22</f>
        <v>1090013</v>
      </c>
      <c r="C23" s="11">
        <f>C4+C21+C22</f>
        <v>1097600</v>
      </c>
      <c r="D23" s="11">
        <f>D4+D21+D22</f>
        <v>1949755</v>
      </c>
      <c r="E23" s="69">
        <f>E4+E21+E22</f>
        <v>100</v>
      </c>
      <c r="F23" s="69">
        <f>E4+E6+E8+E9+E10+E13+E14+E15+E17+E18+E19+E22</f>
        <v>100</v>
      </c>
    </row>
    <row r="26" spans="1:6">
      <c r="A26" s="11" t="s">
        <v>192</v>
      </c>
    </row>
    <row r="28" spans="1:6" ht="25.5">
      <c r="A28" s="68" t="s">
        <v>193</v>
      </c>
      <c r="B28">
        <v>3120925</v>
      </c>
      <c r="C28" s="72">
        <f>B28/B30%</f>
        <v>96.165815913067206</v>
      </c>
    </row>
    <row r="29" spans="1:6">
      <c r="A29" t="s">
        <v>190</v>
      </c>
      <c r="B29">
        <v>124433</v>
      </c>
      <c r="C29" s="72">
        <f>B29/B30%</f>
        <v>3.8341840869327819</v>
      </c>
    </row>
    <row r="30" spans="1:6" ht="25.5">
      <c r="A30" s="68" t="s">
        <v>200</v>
      </c>
      <c r="B30">
        <f>SUM(B28:B29)</f>
        <v>3245358</v>
      </c>
    </row>
    <row r="63" spans="1:3">
      <c r="A63" s="11" t="s">
        <v>198</v>
      </c>
    </row>
    <row r="64" spans="1:3">
      <c r="A64" s="11" t="s">
        <v>201</v>
      </c>
      <c r="B64" s="11">
        <v>3120925</v>
      </c>
      <c r="C64" s="72">
        <f>B64/B69%</f>
        <v>60.074246700697373</v>
      </c>
    </row>
    <row r="65" spans="1:5" s="11" customFormat="1">
      <c r="A65" s="11" t="s">
        <v>189</v>
      </c>
      <c r="B65" s="11">
        <v>579700</v>
      </c>
      <c r="C65" s="69">
        <f>B65/B69%</f>
        <v>11.158563827196829</v>
      </c>
      <c r="E65" s="69"/>
    </row>
    <row r="66" spans="1:5" s="11" customFormat="1">
      <c r="A66" s="11" t="s">
        <v>173</v>
      </c>
      <c r="B66" s="11">
        <v>290000</v>
      </c>
      <c r="C66" s="69">
        <f>B66/B69%</f>
        <v>5.582169242516958</v>
      </c>
    </row>
    <row r="67" spans="1:5" s="11" customFormat="1">
      <c r="A67" s="11" t="s">
        <v>178</v>
      </c>
      <c r="B67" s="11">
        <v>755542</v>
      </c>
      <c r="C67" s="69">
        <f>B67/B69%</f>
        <v>14.543321771826715</v>
      </c>
    </row>
    <row r="68" spans="1:5" s="11" customFormat="1">
      <c r="A68" s="11" t="s">
        <v>190</v>
      </c>
      <c r="B68" s="11">
        <v>448946</v>
      </c>
      <c r="C68" s="69">
        <f>B68/B69%</f>
        <v>8.6416984577621321</v>
      </c>
      <c r="E68" s="69"/>
    </row>
    <row r="69" spans="1:5" s="11" customFormat="1">
      <c r="A69" s="11" t="s">
        <v>196</v>
      </c>
      <c r="B69" s="11">
        <f>SUM(B64:B68)</f>
        <v>5195113</v>
      </c>
      <c r="C69" s="69">
        <f>SUM(C64:C68)</f>
        <v>100</v>
      </c>
      <c r="E69" s="69"/>
    </row>
    <row r="84" spans="8:8">
      <c r="H84" t="s">
        <v>116</v>
      </c>
    </row>
    <row r="108" spans="1:5">
      <c r="A108" s="11" t="s">
        <v>199</v>
      </c>
    </row>
    <row r="109" spans="1:5" s="11" customFormat="1">
      <c r="A109" s="11" t="s">
        <v>189</v>
      </c>
      <c r="B109" s="11">
        <v>579700</v>
      </c>
      <c r="C109" s="69">
        <f>B109/B112%</f>
        <v>29.731940679726428</v>
      </c>
      <c r="E109" s="69"/>
    </row>
    <row r="110" spans="1:5" s="11" customFormat="1">
      <c r="A110" s="11" t="s">
        <v>195</v>
      </c>
      <c r="B110" s="11">
        <v>1045542</v>
      </c>
      <c r="C110" s="69">
        <f>B110/B112%</f>
        <v>53.624275870558101</v>
      </c>
    </row>
    <row r="111" spans="1:5" s="11" customFormat="1">
      <c r="A111" s="11" t="s">
        <v>190</v>
      </c>
      <c r="B111" s="11">
        <v>324513</v>
      </c>
      <c r="C111" s="69">
        <f>B111/B112%</f>
        <v>16.643783449715478</v>
      </c>
      <c r="E111" s="69"/>
    </row>
    <row r="112" spans="1:5" s="11" customFormat="1">
      <c r="A112" s="70" t="s">
        <v>191</v>
      </c>
      <c r="B112" s="11">
        <f>SUM(B109:B111)</f>
        <v>1949755</v>
      </c>
      <c r="C112" s="69">
        <f>SUM(C109:C111)</f>
        <v>100</v>
      </c>
      <c r="E112" s="69"/>
    </row>
  </sheetData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Sheet3</vt:lpstr>
      <vt:lpstr>Sheet2</vt:lpstr>
      <vt:lpstr>Sheet1!Print_Area</vt:lpstr>
      <vt:lpstr>Sheet1!Print_Titles</vt:lpstr>
    </vt:vector>
  </TitlesOfParts>
  <Company>**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</dc:creator>
  <cp:lastModifiedBy>Mihaylov</cp:lastModifiedBy>
  <cp:lastPrinted>2008-03-06T07:15:18Z</cp:lastPrinted>
  <dcterms:created xsi:type="dcterms:W3CDTF">2003-02-21T20:20:17Z</dcterms:created>
  <dcterms:modified xsi:type="dcterms:W3CDTF">2008-04-14T21:20:25Z</dcterms:modified>
</cp:coreProperties>
</file>